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990" windowHeight="6000" activeTab="0"/>
  </bookViews>
  <sheets>
    <sheet name="01.07.2020" sheetId="1" r:id="rId1"/>
  </sheets>
  <definedNames>
    <definedName name="_xlnm.Print_Titles" localSheetId="0">'01.07.2020'!$6:$10</definedName>
  </definedNames>
  <calcPr fullCalcOnLoad="1"/>
</workbook>
</file>

<file path=xl/sharedStrings.xml><?xml version="1.0" encoding="utf-8"?>
<sst xmlns="http://schemas.openxmlformats.org/spreadsheetml/2006/main" count="294" uniqueCount="150">
  <si>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</si>
  <si>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</si>
  <si>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</si>
  <si>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 двухэтажных зданий без центрального отопления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</si>
  <si>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</si>
  <si>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</si>
  <si>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</si>
  <si>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</si>
  <si>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</si>
  <si>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</si>
  <si>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</si>
  <si>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</si>
  <si>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0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</si>
  <si>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</si>
  <si>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</si>
  <si>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</si>
  <si>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</si>
  <si>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</si>
  <si>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</si>
  <si>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</si>
  <si>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Ед. </t>
    </r>
    <r>
      <rPr>
        <b/>
        <sz val="8"/>
        <rFont val="Times New Roman"/>
        <family val="0"/>
      </rPr>
      <t>изм.</t>
    </r>
  </si>
  <si>
    <t>%</t>
  </si>
  <si>
    <t xml:space="preserve">сумма оплаты  граждан в месяц </t>
  </si>
  <si>
    <t xml:space="preserve">цены и тарифы </t>
  </si>
  <si>
    <t>1.1.1. Содержание придомовых  территорий</t>
  </si>
  <si>
    <t>выделенное этим цветом менять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</si>
  <si>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</si>
  <si>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</si>
  <si>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</si>
  <si>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</si>
  <si>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</si>
  <si>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</si>
  <si>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</si>
  <si>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>для многоквартирных домов, введенных в эксплуатацию с 2012 года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</si>
  <si>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</si>
  <si>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</si>
  <si>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для многоквартирных домов, введенных в эксплуатацию с 2012 года,оборудованных узлом погодного регулирования</t>
  </si>
  <si>
    <t>кВтч</t>
  </si>
  <si>
    <t>с полотенцесушителями</t>
  </si>
  <si>
    <t>без полотенцесушителей</t>
  </si>
  <si>
    <r>
      <t>м</t>
    </r>
    <r>
      <rPr>
        <vertAlign val="superscript"/>
        <sz val="10"/>
        <rFont val="Times New Roman"/>
        <family val="1"/>
      </rPr>
      <t>3</t>
    </r>
  </si>
  <si>
    <t>3.1. Отопление для граждан, проживающих в ж/фонде, где поставщиками т/энергией  являются:</t>
  </si>
  <si>
    <t xml:space="preserve">3.2.2. ГАУЗ КО ОКЦОЗШ                       </t>
  </si>
  <si>
    <t>3.4. Водоотведение</t>
  </si>
  <si>
    <t>3.5. Энергоснабжение</t>
  </si>
  <si>
    <t>3.5.1. Энергоснабжение в домах ,оборудованных стационарными электроплитами и (или) электроотопительными установками</t>
  </si>
  <si>
    <t>3.5.2. Энергоснабжение в домах ,оборудованных стационарными газовыми и иными видами плит</t>
  </si>
  <si>
    <t>5.3. Водоснабжение</t>
  </si>
  <si>
    <t xml:space="preserve">4.2.2. ГАУЗ КО ОКЦОЗШ                       </t>
  </si>
  <si>
    <t>4.4. Водоотведение</t>
  </si>
  <si>
    <t>5.4. Водоотведение</t>
  </si>
  <si>
    <t>6.3. Водоснабжение</t>
  </si>
  <si>
    <t>1.3. Аренда контейнеров</t>
  </si>
  <si>
    <t>2. Единый тариф на услугу регионального оператора  по обращению с твердыми коммунальными отходами ООО "Чистый Город Кемерово"</t>
  </si>
  <si>
    <t>услуга  по обращению с твердыми коммунальными отходами</t>
  </si>
  <si>
    <t>1. Размер платы  за услуги по содержанию и ремонту жилья</t>
  </si>
  <si>
    <t>1.1. Содержание жилья</t>
  </si>
  <si>
    <t>1.1.3. Уборка лестничных клеток двухэтажных зданий (по решению общего собрания собственников помещений многоквартирного дома)</t>
  </si>
  <si>
    <t>1.1.5. Содержание дежурных</t>
  </si>
  <si>
    <t xml:space="preserve">1.1.2. Уборка лестничных клеток </t>
  </si>
  <si>
    <t>1.1.4. Уборка лестничных клеток двухэтажных зданий по ул.Амбулаторная,12; ул.Лесной городок,27,28; ул.Рубинштейна,7</t>
  </si>
  <si>
    <t>1.1.6. Проведение дератизации и дезинсекции</t>
  </si>
  <si>
    <t>1.1.7. Содержание мусоропровода</t>
  </si>
  <si>
    <t>1.1.8. Пользование помойной ямой и общим туалетом</t>
  </si>
  <si>
    <t>1.1.9. Пользование выгребной ямой</t>
  </si>
  <si>
    <t>1.1.10. Дворовое благоустройство</t>
  </si>
  <si>
    <t>1.1.10. Техническое и аварийное обслуживание внутридомового оборудования</t>
  </si>
  <si>
    <t>1.2. Ремонт жилья</t>
  </si>
  <si>
    <t>1.2.1. Ремонт конструктивных элементов здания</t>
  </si>
  <si>
    <t>1.2.2. Ремонт внутридомового оборудования</t>
  </si>
  <si>
    <t>1.4. Содержание и ремонт лифтов</t>
  </si>
  <si>
    <t>3.1.1. ОАО "Северо-Кузбасская энергетическая компания"</t>
  </si>
  <si>
    <t xml:space="preserve">3.1.2. ГАУЗ КО ОКЦОЗШ                     </t>
  </si>
  <si>
    <t>3.1.3. ООО "Технотрейд"</t>
  </si>
  <si>
    <t>3.2. Горячее водоснабжение (с неизолированными стояками) для граждан, проживающих в ж/фонде, где поставщиками горячей воды являются :</t>
  </si>
  <si>
    <t>3.2.1. ОАО "Северо-Кузбасская энергетическая компания"</t>
  </si>
  <si>
    <t>3.3. Водоснабжение</t>
  </si>
  <si>
    <t>4.1. Отопление для граждан, проживающих в ж/фонде, где поставщками т/энергии являются:</t>
  </si>
  <si>
    <t>4.1.1. ОАО "Северо-Кузбасская энергетическая компания"</t>
  </si>
  <si>
    <t xml:space="preserve">4.1.2. ГАУЗ КО ОКЦОЗШ                     </t>
  </si>
  <si>
    <t>4.1.3. ООО "Технотрейд"</t>
  </si>
  <si>
    <t>4.2. Горячее водоснабжение (с неизолированными стояками) для граждан, проживающих в ж/фонде, где поставщиками горячей воды являются :</t>
  </si>
  <si>
    <t>4.2.1. ОАО "Северо-Кузбасская энергетическая компания"</t>
  </si>
  <si>
    <t>4.3. Водоснабжение</t>
  </si>
  <si>
    <t>5.1. Отопление для граждан, проживающих в ж/фонде, где поставщками т/энергии являются:</t>
  </si>
  <si>
    <t>5.1.1. ОАО "Северо-Кузбасская энергетическая компания"</t>
  </si>
  <si>
    <t xml:space="preserve">5.1.2. ГАУЗ КО ОКЦОЗШ                     </t>
  </si>
  <si>
    <t>5.1.3. ООО "Технотрейд"</t>
  </si>
  <si>
    <t>5.2. Горячее водоснабжение (с неизолированными стояками) для граждан, проживающих в ж/фонде, где поставщиками горячей воды являются :</t>
  </si>
  <si>
    <t>5.2.1. ОАО "Северо-Кузбасская энергетическая компания"</t>
  </si>
  <si>
    <t xml:space="preserve">5.2.2.  ГАУЗ КО ОКЦОЗШ                       </t>
  </si>
  <si>
    <t>6. Уровень платежей населения за жилищно-коммунальные услуги в размере 100% от экономически обоснованных тарифов,установленных регулирующим органом.</t>
  </si>
  <si>
    <t>6.1. Отопление для граждан, проживающих в ж/фонде, где поставщками т/энергии являются:</t>
  </si>
  <si>
    <t>6.1.1. ОАО "Северо-Кузбасская энергетическая компания"</t>
  </si>
  <si>
    <t>6.1.2. ООО "Технотрейд"</t>
  </si>
  <si>
    <t xml:space="preserve">6.1.3. ГАУЗ КО ОКЦОЗШ </t>
  </si>
  <si>
    <t>6.2. Горячее водоснабжение (с неизолированными стояками) для граждан, проживающих в ж/фонде, где поставщиками горячей воды являются:</t>
  </si>
  <si>
    <t>6.2.1. ОАО "Северо-Кузбасская энергетическая компания"</t>
  </si>
  <si>
    <t xml:space="preserve">6.2.2. ГАУЗ КО ОКЦОЗШ                     </t>
  </si>
  <si>
    <t xml:space="preserve">6.4. Водоотведение </t>
  </si>
  <si>
    <t>3. 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в пределах социальной нормы площади жилья с учетом мер социальной поддержки</t>
  </si>
  <si>
    <t>4. 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сверх социальной нормы площади жилья с учетом мер социальной поддержки</t>
  </si>
  <si>
    <t>5. Размер платы граждан за коммунальные услуги, являющихся собственниками жилых помещений, в которых никто незарегистрирован, для граждан являющихся собственниками жилых помещений, сдающих эти помещения внаем,поднаем, а также для граждан имеющих в собственности более одного жилого помещения (за второе и последующее жилье).</t>
  </si>
  <si>
    <t>6.5. Энергоснабжение</t>
  </si>
  <si>
    <t>6.5.1. Энергоснабжение в домах ,оборудованных стационарными электроплитами и (или) электроотопительными установками</t>
  </si>
  <si>
    <t>6.5.2.  Энергоснабжение в домах ,оборудованных стационарными газовыми и иными видами плит</t>
  </si>
  <si>
    <t>4.1.1.1.  Для многоквартирных домов, в том числе общежитий квартирного, секционного и коридорного типа, жилых домов строительным объемом менее 5000 куб.м не оборудованных ОДПУ</t>
  </si>
  <si>
    <t>4.1.1.2.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 не оборудованных ОДПУ</t>
  </si>
  <si>
    <t>4.1.1.3. Для многоквартирных домов, в том числе общежитий квартирного, секционного и коридорного типа, жилых домов строительным объемом от 10000 куб.м  не оборудованных ОДПУ</t>
  </si>
  <si>
    <t>5.1.1.1.  Для многоквартирных домов, в том числе общежитий квартирного, секционного и коридорного типа, жилых домов строительным объемом менее 5000 куб.м  не оборудованных ОДПУ</t>
  </si>
  <si>
    <t>5.1.1.2.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 не оборудованных ОДПУ</t>
  </si>
  <si>
    <t>5.1.1.3. Для многоквартирных домов, в том числе общежитий квартирного, секционного и коридорного типа, жилых домов строительным объемом от 10000 куб.м  не оборудованных ОДПУ</t>
  </si>
  <si>
    <t>6.1.1.1. Для многоквартирных домов, в том числе общежитий квартирного, секционного и коридорного типа, жилых домов строительным объемом менее 5000 куб.м  не оборудованных ОДПУ</t>
  </si>
  <si>
    <t>6.1.1.2.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 не оборудованных ОДПУ</t>
  </si>
  <si>
    <t>6.1.1.3. Для многоквартирных домов, в том числе общежитий квартирного, секционного и коридорного типа, жилых домов строительным объемом от 10000 куб.м  не оборудованных ОДПУ</t>
  </si>
  <si>
    <t>3.1.1.1. Для многоквартирных домов, в том числе общежитий квартирного, секционного и коридорного типа, жилых домов строительным объемом менее 5000 куб.м не оборудованных ОДПУ</t>
  </si>
  <si>
    <t>3.1.1.3.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</si>
  <si>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3.1.1.2.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не оборудованных ОДПУ</t>
  </si>
  <si>
    <t>3.1.1.4. Для многоквартирных домов,  оборудованных ОДПУ</t>
  </si>
  <si>
    <t>3.1.1.5. Для ул.Аккумуляторная 7,9 строительным объемом менее 5000 куб.м не оборудованных ОДПУ</t>
  </si>
  <si>
    <t>4.1.1.5. Для ул.Аккумуляторная 7,9 строительным объемом менее 5000 куб.м не оборудованных ОДПУ</t>
  </si>
  <si>
    <t>4.1.1.4.  Для многоквартирных домов,  оборудованных ОДПУ</t>
  </si>
  <si>
    <t>5.1.1.4.  Для многоквартирных домов,  оборудованных ОДПУ</t>
  </si>
  <si>
    <t>6.1.1.4.   Для многоквартирных домов,  оборудованных ОДПУ</t>
  </si>
  <si>
    <t>6.1.1.5. Для ул.Аккумуляторная 7,9 строительным объемом менее 5000 куб.м не оборудованных ОДПУ</t>
  </si>
  <si>
    <t>3.1.2.1.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</si>
  <si>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3.1.2.2. Для многоквартирных домов,  оборудованных ОДПУ</t>
  </si>
  <si>
    <t>4.1.2.1.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</si>
  <si>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4.1.2.2.  Для многоквартирных домов,  оборудованных ОДПУ</t>
  </si>
  <si>
    <t>5.1.2.1.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</si>
  <si>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5.1.2.2.  Для многоквартирных домов,  оборудованных ОДПУ</t>
  </si>
  <si>
    <t>6.1.3.1.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</si>
  <si>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6.1.2.2. Для многоквартирных домов,  оборудованных ОДПУ</t>
  </si>
  <si>
    <t>3.1.3.1. Для многоквартирных домов, в том числе общежитий квартирного, секционного и коридорного типа, жилых домов строительным объемом менее 5000 куб.м не оборудованных ОДПУ</t>
  </si>
  <si>
    <t>3.1.3.2.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не оборудованных ОДПУ</t>
  </si>
  <si>
    <t>3.1.3.3.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</si>
  <si>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3.1.3.4. Для многоквартирных домов,  оборудованных ОДПУ</t>
  </si>
  <si>
    <t>4.1.3.1. Для многоквартирных домов, в том числе общежитий квартирного, секционного и коридорного типа, жилых домов строительным объемом менее 5000 куб.м не оборудованных ОДПУ</t>
  </si>
  <si>
    <t>4.1.3.2.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не оборудованных ОДПУ</t>
  </si>
  <si>
    <t>4.1.3.3.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</si>
  <si>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4.1.3.4 Для многоквартирных домов,  оборудованных ОДПУ</t>
  </si>
  <si>
    <t>5.1.3.1. Для многоквартирных домов, в том числе общежитий квартирного, секционного и коридорного типа, жилых домов строительным объемом менее 5000 куб.м не оборудованных ОДПУ</t>
  </si>
  <si>
    <t>5.1.3.2.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не оборудованных ОДПУ</t>
  </si>
  <si>
    <t>5.1.3.3.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</si>
  <si>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5.1.3.4. Для многоквартирных домов,  оборудованных ОДПУ</t>
  </si>
  <si>
    <t>6.1.2.1.  Для многоквартирных домов, в том числе общежитий квартирного, секционного и коридорного типа, жилых домов строительным объемом менее 5000 куб.м не оборудованных ОДПУ</t>
  </si>
  <si>
    <t>6.1.2.2.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 не оборудованных ОДПУ</t>
  </si>
  <si>
    <t>6.1.2.3. Для многоквартирных домов, в том числе общежитий квартирного, секционного и коридорного типа, жилых домов строительным объемом от 10000 куб.м не оборудованных ОДПУ</t>
  </si>
  <si>
    <t>6.1.2.4. Для многоквартирных домов, оборудованных ОДПУ</t>
  </si>
  <si>
    <t>услуги для населения г. Ленинска-Кузнецкого, действующих с 01.07.2020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</si>
</sst>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0.0%"/>
    <numFmt numFmtId="180" formatCode="0.00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Arial"/>
      <family val="2"/>
    </font>
    <font>
      <sz val="9"/>
      <name val="Times New Roman"/>
      <family val="1"/>
    </font>
    <font>
      <sz val="10"/>
      <color indexed="10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9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2" fontId="7" fillId="36" borderId="0" xfId="0" applyNumberFormat="1" applyFont="1" applyFill="1" applyBorder="1" applyAlignment="1" applyProtection="1">
      <alignment vertical="top"/>
      <protection/>
    </xf>
    <xf numFmtId="2" fontId="0" fillId="36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9" fontId="7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10" fontId="0" fillId="0" borderId="0" xfId="0" applyNumberFormat="1" applyFont="1" applyFill="1" applyBorder="1" applyAlignment="1" applyProtection="1">
      <alignment vertical="top"/>
      <protection/>
    </xf>
    <xf numFmtId="10" fontId="0" fillId="36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10" fontId="0" fillId="36" borderId="12" xfId="0" applyNumberFormat="1" applyFont="1" applyFill="1" applyBorder="1" applyAlignment="1" applyProtection="1">
      <alignment vertical="top"/>
      <protection/>
    </xf>
    <xf numFmtId="2" fontId="0" fillId="36" borderId="13" xfId="0" applyNumberFormat="1" applyFont="1" applyFill="1" applyBorder="1" applyAlignment="1" applyProtection="1">
      <alignment vertical="top"/>
      <protection/>
    </xf>
    <xf numFmtId="2" fontId="0" fillId="36" borderId="13" xfId="0" applyNumberFormat="1" applyFont="1" applyFill="1" applyBorder="1" applyAlignment="1" applyProtection="1">
      <alignment vertical="top"/>
      <protection/>
    </xf>
    <xf numFmtId="0" fontId="0" fillId="36" borderId="13" xfId="0" applyNumberFormat="1" applyFont="1" applyFill="1" applyBorder="1" applyAlignment="1" applyProtection="1">
      <alignment vertical="top"/>
      <protection/>
    </xf>
    <xf numFmtId="0" fontId="0" fillId="37" borderId="0" xfId="0" applyNumberFormat="1" applyFont="1" applyFill="1" applyBorder="1" applyAlignment="1" applyProtection="1">
      <alignment vertical="top"/>
      <protection/>
    </xf>
    <xf numFmtId="10" fontId="0" fillId="37" borderId="0" xfId="0" applyNumberFormat="1" applyFont="1" applyFill="1" applyBorder="1" applyAlignment="1" applyProtection="1">
      <alignment vertical="top"/>
      <protection/>
    </xf>
    <xf numFmtId="2" fontId="7" fillId="37" borderId="0" xfId="0" applyNumberFormat="1" applyFont="1" applyFill="1" applyBorder="1" applyAlignment="1" applyProtection="1">
      <alignment vertical="top"/>
      <protection/>
    </xf>
    <xf numFmtId="2" fontId="0" fillId="37" borderId="0" xfId="0" applyNumberFormat="1" applyFont="1" applyFill="1" applyBorder="1" applyAlignment="1" applyProtection="1">
      <alignment vertical="top"/>
      <protection/>
    </xf>
    <xf numFmtId="10" fontId="0" fillId="37" borderId="12" xfId="0" applyNumberFormat="1" applyFont="1" applyFill="1" applyBorder="1" applyAlignment="1" applyProtection="1">
      <alignment vertical="top"/>
      <protection/>
    </xf>
    <xf numFmtId="2" fontId="0" fillId="37" borderId="13" xfId="0" applyNumberFormat="1" applyFont="1" applyFill="1" applyBorder="1" applyAlignment="1" applyProtection="1">
      <alignment vertical="top"/>
      <protection/>
    </xf>
    <xf numFmtId="2" fontId="0" fillId="37" borderId="13" xfId="0" applyNumberFormat="1" applyFont="1" applyFill="1" applyBorder="1" applyAlignment="1" applyProtection="1">
      <alignment vertical="top"/>
      <protection/>
    </xf>
    <xf numFmtId="0" fontId="0" fillId="37" borderId="13" xfId="0" applyNumberFormat="1" applyFont="1" applyFill="1" applyBorder="1" applyAlignment="1" applyProtection="1">
      <alignment vertical="top"/>
      <protection/>
    </xf>
    <xf numFmtId="2" fontId="7" fillId="36" borderId="13" xfId="0" applyNumberFormat="1" applyFont="1" applyFill="1" applyBorder="1" applyAlignment="1" applyProtection="1">
      <alignment vertical="top"/>
      <protection/>
    </xf>
    <xf numFmtId="2" fontId="0" fillId="36" borderId="0" xfId="0" applyNumberFormat="1" applyFont="1" applyFill="1" applyBorder="1" applyAlignment="1" applyProtection="1">
      <alignment vertical="top"/>
      <protection/>
    </xf>
    <xf numFmtId="2" fontId="0" fillId="37" borderId="0" xfId="0" applyNumberFormat="1" applyFont="1" applyFill="1" applyBorder="1" applyAlignment="1" applyProtection="1">
      <alignment vertical="top"/>
      <protection/>
    </xf>
    <xf numFmtId="2" fontId="7" fillId="37" borderId="13" xfId="0" applyNumberFormat="1" applyFont="1" applyFill="1" applyBorder="1" applyAlignment="1" applyProtection="1">
      <alignment vertical="top"/>
      <protection/>
    </xf>
    <xf numFmtId="10" fontId="0" fillId="35" borderId="0" xfId="0" applyNumberFormat="1" applyFont="1" applyFill="1" applyBorder="1" applyAlignment="1" applyProtection="1">
      <alignment vertical="top"/>
      <protection/>
    </xf>
    <xf numFmtId="2" fontId="7" fillId="35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38" borderId="14" xfId="0" applyNumberFormat="1" applyFont="1" applyFill="1" applyBorder="1" applyAlignment="1" applyProtection="1">
      <alignment vertical="top"/>
      <protection/>
    </xf>
    <xf numFmtId="0" fontId="0" fillId="37" borderId="15" xfId="0" applyNumberFormat="1" applyFont="1" applyFill="1" applyBorder="1" applyAlignment="1" applyProtection="1">
      <alignment vertical="top"/>
      <protection/>
    </xf>
    <xf numFmtId="0" fontId="0" fillId="37" borderId="14" xfId="0" applyNumberFormat="1" applyFont="1" applyFill="1" applyBorder="1" applyAlignment="1" applyProtection="1">
      <alignment vertical="top"/>
      <protection/>
    </xf>
    <xf numFmtId="0" fontId="0" fillId="36" borderId="14" xfId="0" applyNumberFormat="1" applyFont="1" applyFill="1" applyBorder="1" applyAlignment="1" applyProtection="1">
      <alignment vertical="top"/>
      <protection/>
    </xf>
    <xf numFmtId="0" fontId="3" fillId="35" borderId="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0" fontId="7" fillId="36" borderId="0" xfId="0" applyNumberFormat="1" applyFont="1" applyFill="1" applyBorder="1" applyAlignment="1" applyProtection="1">
      <alignment vertical="top"/>
      <protection/>
    </xf>
    <xf numFmtId="10" fontId="7" fillId="36" borderId="12" xfId="0" applyNumberFormat="1" applyFont="1" applyFill="1" applyBorder="1" applyAlignment="1" applyProtection="1">
      <alignment vertical="top"/>
      <protection/>
    </xf>
    <xf numFmtId="2" fontId="9" fillId="36" borderId="13" xfId="0" applyNumberFormat="1" applyFont="1" applyFill="1" applyBorder="1" applyAlignment="1" applyProtection="1">
      <alignment vertical="top"/>
      <protection/>
    </xf>
    <xf numFmtId="9" fontId="0" fillId="36" borderId="0" xfId="0" applyNumberFormat="1" applyFont="1" applyFill="1" applyBorder="1" applyAlignment="1" applyProtection="1">
      <alignment vertical="top"/>
      <protection/>
    </xf>
    <xf numFmtId="10" fontId="7" fillId="36" borderId="16" xfId="0" applyNumberFormat="1" applyFont="1" applyFill="1" applyBorder="1" applyAlignment="1" applyProtection="1">
      <alignment vertical="top"/>
      <protection/>
    </xf>
    <xf numFmtId="2" fontId="7" fillId="36" borderId="17" xfId="0" applyNumberFormat="1" applyFont="1" applyFill="1" applyBorder="1" applyAlignment="1" applyProtection="1">
      <alignment vertical="top"/>
      <protection/>
    </xf>
    <xf numFmtId="2" fontId="0" fillId="36" borderId="17" xfId="0" applyNumberFormat="1" applyFont="1" applyFill="1" applyBorder="1" applyAlignment="1" applyProtection="1">
      <alignment vertical="top"/>
      <protection/>
    </xf>
    <xf numFmtId="0" fontId="0" fillId="36" borderId="17" xfId="0" applyNumberFormat="1" applyFont="1" applyFill="1" applyBorder="1" applyAlignment="1" applyProtection="1">
      <alignment vertical="top"/>
      <protection/>
    </xf>
    <xf numFmtId="10" fontId="0" fillId="36" borderId="16" xfId="0" applyNumberFormat="1" applyFont="1" applyFill="1" applyBorder="1" applyAlignment="1" applyProtection="1">
      <alignment vertical="top"/>
      <protection/>
    </xf>
    <xf numFmtId="2" fontId="0" fillId="36" borderId="17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180" fontId="7" fillId="36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3" fillId="39" borderId="10" xfId="0" applyNumberFormat="1" applyFont="1" applyFill="1" applyBorder="1" applyAlignment="1" applyProtection="1">
      <alignment horizontal="left" vertical="top"/>
      <protection/>
    </xf>
    <xf numFmtId="0" fontId="0" fillId="39" borderId="10" xfId="0" applyNumberFormat="1" applyFont="1" applyFill="1" applyBorder="1" applyAlignment="1" applyProtection="1">
      <alignment horizontal="left" vertical="top"/>
      <protection/>
    </xf>
    <xf numFmtId="0" fontId="3" fillId="39" borderId="10" xfId="0" applyNumberFormat="1" applyFont="1" applyFill="1" applyBorder="1" applyAlignment="1" applyProtection="1">
      <alignment horizontal="left" vertical="top"/>
      <protection/>
    </xf>
    <xf numFmtId="2" fontId="2" fillId="39" borderId="10" xfId="0" applyNumberFormat="1" applyFont="1" applyFill="1" applyBorder="1" applyAlignment="1" applyProtection="1">
      <alignment horizontal="left" vertical="top"/>
      <protection/>
    </xf>
    <xf numFmtId="0" fontId="0" fillId="39" borderId="10" xfId="0" applyNumberFormat="1" applyFont="1" applyFill="1" applyBorder="1" applyAlignment="1" applyProtection="1">
      <alignment horizontal="left" vertical="top"/>
      <protection/>
    </xf>
    <xf numFmtId="0" fontId="3" fillId="39" borderId="10" xfId="0" applyNumberFormat="1" applyFont="1" applyFill="1" applyBorder="1" applyAlignment="1" applyProtection="1">
      <alignment horizontal="left" vertical="top"/>
      <protection/>
    </xf>
    <xf numFmtId="0" fontId="0" fillId="39" borderId="10" xfId="0" applyNumberFormat="1" applyFont="1" applyFill="1" applyBorder="1" applyAlignment="1" applyProtection="1">
      <alignment horizontal="left" vertical="top"/>
      <protection/>
    </xf>
    <xf numFmtId="2" fontId="3" fillId="39" borderId="10" xfId="0" applyNumberFormat="1" applyFont="1" applyFill="1" applyBorder="1" applyAlignment="1" applyProtection="1">
      <alignment horizontal="left" vertical="top"/>
      <protection/>
    </xf>
    <xf numFmtId="0" fontId="0" fillId="39" borderId="10" xfId="0" applyNumberFormat="1" applyFont="1" applyFill="1" applyBorder="1" applyAlignment="1" applyProtection="1">
      <alignment horizontal="left" vertical="top"/>
      <protection/>
    </xf>
    <xf numFmtId="2" fontId="51" fillId="36" borderId="17" xfId="0" applyNumberFormat="1" applyFont="1" applyFill="1" applyBorder="1" applyAlignment="1" applyProtection="1">
      <alignment vertical="top"/>
      <protection/>
    </xf>
    <xf numFmtId="2" fontId="52" fillId="0" borderId="0" xfId="0" applyNumberFormat="1" applyFont="1" applyFill="1" applyBorder="1" applyAlignment="1" applyProtection="1">
      <alignment horizontal="left" vertical="top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2" fontId="53" fillId="0" borderId="0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2" fillId="39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2" fontId="0" fillId="37" borderId="17" xfId="0" applyNumberFormat="1" applyFont="1" applyFill="1" applyBorder="1" applyAlignment="1" applyProtection="1">
      <alignment vertical="top"/>
      <protection/>
    </xf>
    <xf numFmtId="0" fontId="0" fillId="37" borderId="17" xfId="0" applyNumberFormat="1" applyFont="1" applyFill="1" applyBorder="1" applyAlignment="1" applyProtection="1">
      <alignment vertical="top"/>
      <protection/>
    </xf>
    <xf numFmtId="0" fontId="7" fillId="35" borderId="0" xfId="0" applyNumberFormat="1" applyFont="1" applyFill="1" applyBorder="1" applyAlignment="1" applyProtection="1">
      <alignment vertical="top"/>
      <protection/>
    </xf>
    <xf numFmtId="10" fontId="0" fillId="37" borderId="16" xfId="0" applyNumberFormat="1" applyFont="1" applyFill="1" applyBorder="1" applyAlignment="1" applyProtection="1">
      <alignment vertical="top"/>
      <protection/>
    </xf>
    <xf numFmtId="0" fontId="0" fillId="36" borderId="14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justify" vertical="top" wrapText="1"/>
      <protection/>
    </xf>
    <xf numFmtId="0" fontId="0" fillId="0" borderId="18" xfId="0" applyNumberFormat="1" applyFont="1" applyFill="1" applyBorder="1" applyAlignment="1" applyProtection="1">
      <alignment horizontal="justify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horizontal="justify" vertical="top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11" fillId="0" borderId="20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1" fillId="35" borderId="20" xfId="0" applyNumberFormat="1" applyFont="1" applyFill="1" applyBorder="1" applyAlignment="1" applyProtection="1">
      <alignment horizontal="left" vertical="top" wrapText="1"/>
      <protection/>
    </xf>
    <xf numFmtId="0" fontId="11" fillId="35" borderId="21" xfId="0" applyNumberFormat="1" applyFont="1" applyFill="1" applyBorder="1" applyAlignment="1" applyProtection="1">
      <alignment horizontal="left" vertical="top" wrapText="1"/>
      <protection/>
    </xf>
    <xf numFmtId="0" fontId="11" fillId="35" borderId="11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22" xfId="0" applyNumberFormat="1" applyFont="1" applyFill="1" applyBorder="1" applyAlignment="1" applyProtection="1">
      <alignment horizontal="left" vertical="top" wrapText="1"/>
      <protection/>
    </xf>
    <xf numFmtId="0" fontId="14" fillId="0" borderId="23" xfId="0" applyNumberFormat="1" applyFont="1" applyFill="1" applyBorder="1" applyAlignment="1" applyProtection="1">
      <alignment vertical="top" wrapText="1"/>
      <protection/>
    </xf>
    <xf numFmtId="0" fontId="14" fillId="0" borderId="24" xfId="0" applyNumberFormat="1" applyFont="1" applyFill="1" applyBorder="1" applyAlignment="1" applyProtection="1">
      <alignment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1" fillId="40" borderId="20" xfId="0" applyNumberFormat="1" applyFont="1" applyFill="1" applyBorder="1" applyAlignment="1" applyProtection="1">
      <alignment horizontal="left" vertical="top" wrapText="1"/>
      <protection/>
    </xf>
    <xf numFmtId="0" fontId="13" fillId="40" borderId="21" xfId="0" applyNumberFormat="1" applyFont="1" applyFill="1" applyBorder="1" applyAlignment="1" applyProtection="1">
      <alignment vertical="top" wrapText="1"/>
      <protection/>
    </xf>
    <xf numFmtId="0" fontId="13" fillId="40" borderId="11" xfId="0" applyNumberFormat="1" applyFont="1" applyFill="1" applyBorder="1" applyAlignment="1" applyProtection="1">
      <alignment vertical="top" wrapText="1"/>
      <protection/>
    </xf>
    <xf numFmtId="0" fontId="11" fillId="37" borderId="21" xfId="0" applyNumberFormat="1" applyFont="1" applyFill="1" applyBorder="1" applyAlignment="1" applyProtection="1">
      <alignment horizontal="left" vertical="top" wrapText="1"/>
      <protection/>
    </xf>
    <xf numFmtId="0" fontId="11" fillId="37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indent="6"/>
      <protection/>
    </xf>
    <xf numFmtId="0" fontId="6" fillId="0" borderId="25" xfId="0" applyNumberFormat="1" applyFont="1" applyFill="1" applyBorder="1" applyAlignment="1" applyProtection="1">
      <alignment horizontal="left" vertical="top" indent="6"/>
      <protection/>
    </xf>
    <xf numFmtId="0" fontId="6" fillId="0" borderId="18" xfId="0" applyNumberFormat="1" applyFont="1" applyFill="1" applyBorder="1" applyAlignment="1" applyProtection="1">
      <alignment horizontal="left" vertical="top" indent="6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38.00390625" style="0" customWidth="1"/>
    <col min="2" max="2" width="8.7109375" style="0" customWidth="1"/>
    <col min="3" max="3" width="8.421875" style="0" customWidth="1"/>
    <col min="4" max="4" width="8.8515625" style="0" customWidth="1"/>
    <col min="5" max="5" width="8.7109375" style="0" customWidth="1"/>
    <col min="6" max="6" width="7.00390625" style="0" customWidth="1"/>
    <col min="7" max="7" width="9.8515625" style="0" customWidth="1"/>
    <col min="8" max="8" width="8.7109375" style="0" hidden="1" customWidth="1"/>
    <col min="9" max="12" width="0" style="0" hidden="1" customWidth="1"/>
    <col min="13" max="13" width="9.140625" style="0" hidden="1" customWidth="1"/>
    <col min="14" max="14" width="10.421875" style="0" customWidth="1"/>
  </cols>
  <sheetData>
    <row r="1" spans="3:7" ht="15.75" customHeight="1">
      <c r="C1" s="75"/>
      <c r="D1" s="75"/>
      <c r="E1" s="75"/>
      <c r="F1" s="75"/>
      <c r="G1" s="75"/>
    </row>
    <row r="2" spans="1:7" ht="15.75" customHeight="1">
      <c r="A2" s="161" t="s">
        <v>4</v>
      </c>
      <c r="B2" s="161"/>
      <c r="C2" s="161"/>
      <c r="D2" s="161"/>
      <c r="E2" s="161"/>
      <c r="F2" s="161"/>
      <c r="G2" s="161"/>
    </row>
    <row r="3" ht="15.75" customHeight="1">
      <c r="A3" s="1" t="s">
        <v>5</v>
      </c>
    </row>
    <row r="4" ht="15.75" customHeight="1">
      <c r="A4" s="1" t="s">
        <v>149</v>
      </c>
    </row>
    <row r="5" ht="15.75" customHeight="1"/>
    <row r="6" spans="1:7" ht="24" customHeight="1">
      <c r="A6" s="162" t="s">
        <v>6</v>
      </c>
      <c r="B6" s="165" t="s">
        <v>20</v>
      </c>
      <c r="C6" s="168" t="s">
        <v>7</v>
      </c>
      <c r="D6" s="168"/>
      <c r="E6" s="168"/>
      <c r="F6" s="168"/>
      <c r="G6" s="168"/>
    </row>
    <row r="7" spans="1:7" ht="15.75" customHeight="1">
      <c r="A7" s="163"/>
      <c r="B7" s="166"/>
      <c r="C7" s="169" t="s">
        <v>8</v>
      </c>
      <c r="D7" s="169"/>
      <c r="E7" s="154" t="s">
        <v>23</v>
      </c>
      <c r="F7" s="157" t="s">
        <v>22</v>
      </c>
      <c r="G7" s="158"/>
    </row>
    <row r="8" spans="1:7" ht="15.75" customHeight="1">
      <c r="A8" s="163"/>
      <c r="B8" s="166"/>
      <c r="C8" s="170" t="s">
        <v>9</v>
      </c>
      <c r="D8" s="170"/>
      <c r="E8" s="155"/>
      <c r="F8" s="159"/>
      <c r="G8" s="160"/>
    </row>
    <row r="9" spans="1:7" ht="15.75" customHeight="1">
      <c r="A9" s="164"/>
      <c r="B9" s="167"/>
      <c r="C9" s="15" t="s">
        <v>10</v>
      </c>
      <c r="D9" s="15" t="s">
        <v>17</v>
      </c>
      <c r="E9" s="156"/>
      <c r="F9" s="16" t="s">
        <v>11</v>
      </c>
      <c r="G9" s="15" t="s">
        <v>17</v>
      </c>
    </row>
    <row r="10" spans="1:7" ht="15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8" ht="38.25" customHeight="1">
      <c r="A11" s="2" t="s">
        <v>26</v>
      </c>
      <c r="B11" s="3" t="s">
        <v>12</v>
      </c>
      <c r="C11" s="4">
        <v>18</v>
      </c>
      <c r="D11" s="17"/>
      <c r="E11" s="17"/>
      <c r="F11" s="17"/>
      <c r="G11" s="17"/>
      <c r="H11" s="65"/>
    </row>
    <row r="12" spans="1:8" ht="26.25" customHeight="1">
      <c r="A12" s="2" t="s">
        <v>27</v>
      </c>
      <c r="B12" s="3" t="s">
        <v>12</v>
      </c>
      <c r="C12" s="4">
        <v>42</v>
      </c>
      <c r="D12" s="17"/>
      <c r="E12" s="17"/>
      <c r="F12" s="17"/>
      <c r="G12" s="17"/>
      <c r="H12" s="65"/>
    </row>
    <row r="13" spans="1:8" ht="38.25" customHeight="1">
      <c r="A13" s="2" t="s">
        <v>28</v>
      </c>
      <c r="B13" s="3" t="s">
        <v>12</v>
      </c>
      <c r="C13" s="4">
        <v>33</v>
      </c>
      <c r="D13" s="17"/>
      <c r="E13" s="17"/>
      <c r="F13" s="17"/>
      <c r="G13" s="17"/>
      <c r="H13" s="65"/>
    </row>
    <row r="14" spans="1:8" ht="51" customHeight="1">
      <c r="A14" s="2" t="s">
        <v>29</v>
      </c>
      <c r="B14" s="3" t="s">
        <v>12</v>
      </c>
      <c r="C14" s="4">
        <v>10</v>
      </c>
      <c r="D14" s="17"/>
      <c r="E14" s="17"/>
      <c r="F14" s="17"/>
      <c r="G14" s="17"/>
      <c r="H14" s="65"/>
    </row>
    <row r="15" spans="1:8" ht="54" customHeight="1">
      <c r="A15" s="2" t="s">
        <v>30</v>
      </c>
      <c r="B15" s="3" t="s">
        <v>12</v>
      </c>
      <c r="C15" s="4">
        <v>15</v>
      </c>
      <c r="D15" s="17"/>
      <c r="E15" s="17"/>
      <c r="F15" s="17"/>
      <c r="G15" s="17"/>
      <c r="H15" s="65"/>
    </row>
    <row r="16" spans="1:7" ht="15.75" customHeight="1">
      <c r="A16" s="149" t="s">
        <v>55</v>
      </c>
      <c r="B16" s="152"/>
      <c r="C16" s="152"/>
      <c r="D16" s="152"/>
      <c r="E16" s="152"/>
      <c r="F16" s="152"/>
      <c r="G16" s="153"/>
    </row>
    <row r="17" spans="1:7" ht="15.75" customHeight="1">
      <c r="A17" s="111" t="s">
        <v>56</v>
      </c>
      <c r="B17" s="9"/>
      <c r="C17" s="5"/>
      <c r="D17" s="5"/>
      <c r="E17" s="5"/>
      <c r="F17" s="5"/>
      <c r="G17" s="5"/>
    </row>
    <row r="18" spans="1:9" ht="15.75" customHeight="1">
      <c r="A18" s="6" t="s">
        <v>24</v>
      </c>
      <c r="B18" s="9"/>
      <c r="C18" s="5"/>
      <c r="D18" s="5"/>
      <c r="E18" s="5"/>
      <c r="F18" s="5"/>
      <c r="G18" s="5"/>
      <c r="I18" s="27" t="s">
        <v>21</v>
      </c>
    </row>
    <row r="19" spans="1:9" ht="15.75" customHeight="1">
      <c r="A19" s="4" t="s">
        <v>1</v>
      </c>
      <c r="B19" s="3" t="s">
        <v>19</v>
      </c>
      <c r="C19" s="5"/>
      <c r="D19" s="5"/>
      <c r="E19" s="19">
        <f>ROUND(H19*$I$19%,2)</f>
        <v>2.24</v>
      </c>
      <c r="F19" s="8"/>
      <c r="G19" s="4">
        <f>E19</f>
        <v>2.24</v>
      </c>
      <c r="H19">
        <v>2.13</v>
      </c>
      <c r="I19" s="28">
        <v>105</v>
      </c>
    </row>
    <row r="20" spans="1:8" ht="15.75" customHeight="1">
      <c r="A20" s="6" t="s">
        <v>0</v>
      </c>
      <c r="B20" s="3" t="s">
        <v>19</v>
      </c>
      <c r="C20" s="5"/>
      <c r="D20" s="5"/>
      <c r="E20" s="4">
        <f>ROUND(H20*$I$19%,2)</f>
        <v>1.31</v>
      </c>
      <c r="F20" s="8"/>
      <c r="G20" s="4">
        <f>E20</f>
        <v>1.31</v>
      </c>
      <c r="H20">
        <v>1.25</v>
      </c>
    </row>
    <row r="21" spans="1:8" ht="15.75" customHeight="1">
      <c r="A21" s="6" t="s">
        <v>3</v>
      </c>
      <c r="B21" s="3" t="s">
        <v>19</v>
      </c>
      <c r="C21" s="5"/>
      <c r="D21" s="5"/>
      <c r="E21" s="4">
        <f>ROUND(H21*$I$19%,2)</f>
        <v>1.06</v>
      </c>
      <c r="F21" s="8"/>
      <c r="G21" s="4">
        <f>E21</f>
        <v>1.06</v>
      </c>
      <c r="H21">
        <v>1.01</v>
      </c>
    </row>
    <row r="22" spans="1:7" ht="15.75" customHeight="1">
      <c r="A22" s="92" t="s">
        <v>59</v>
      </c>
      <c r="B22" s="3"/>
      <c r="C22" s="5"/>
      <c r="D22" s="5"/>
      <c r="E22" s="4"/>
      <c r="F22" s="8"/>
      <c r="G22" s="4"/>
    </row>
    <row r="23" spans="1:8" ht="15.75" customHeight="1">
      <c r="A23" s="6" t="s">
        <v>2</v>
      </c>
      <c r="B23" s="3" t="s">
        <v>19</v>
      </c>
      <c r="C23" s="5"/>
      <c r="D23" s="5"/>
      <c r="E23" s="4">
        <f aca="true" t="shared" si="0" ref="E23:E28">ROUND(H23*$I$19%,2)</f>
        <v>1.86</v>
      </c>
      <c r="F23" s="8"/>
      <c r="G23" s="4">
        <f aca="true" t="shared" si="1" ref="G23:G28">E23</f>
        <v>1.86</v>
      </c>
      <c r="H23">
        <v>1.77</v>
      </c>
    </row>
    <row r="24" spans="1:8" ht="53.25" customHeight="1">
      <c r="A24" s="92" t="s">
        <v>57</v>
      </c>
      <c r="B24" s="3" t="s">
        <v>19</v>
      </c>
      <c r="C24" s="25"/>
      <c r="D24" s="25"/>
      <c r="E24" s="19">
        <f t="shared" si="0"/>
        <v>5.89</v>
      </c>
      <c r="F24" s="18"/>
      <c r="G24" s="37">
        <f t="shared" si="1"/>
        <v>5.89</v>
      </c>
      <c r="H24" s="38">
        <v>5.61</v>
      </c>
    </row>
    <row r="25" spans="1:8" ht="41.25" customHeight="1">
      <c r="A25" s="92" t="s">
        <v>60</v>
      </c>
      <c r="B25" s="3" t="s">
        <v>19</v>
      </c>
      <c r="C25" s="25"/>
      <c r="D25" s="25"/>
      <c r="E25" s="19">
        <f t="shared" si="0"/>
        <v>5.89</v>
      </c>
      <c r="F25" s="18"/>
      <c r="G25" s="37">
        <f t="shared" si="1"/>
        <v>5.89</v>
      </c>
      <c r="H25" s="38">
        <v>5.61</v>
      </c>
    </row>
    <row r="26" spans="1:8" ht="15.75" customHeight="1">
      <c r="A26" s="18" t="s">
        <v>58</v>
      </c>
      <c r="B26" s="3" t="s">
        <v>19</v>
      </c>
      <c r="C26" s="5"/>
      <c r="D26" s="5"/>
      <c r="E26" s="4">
        <f t="shared" si="0"/>
        <v>11.15</v>
      </c>
      <c r="F26" s="8"/>
      <c r="G26" s="4">
        <f t="shared" si="1"/>
        <v>11.15</v>
      </c>
      <c r="H26">
        <v>10.62</v>
      </c>
    </row>
    <row r="27" spans="1:8" ht="15.75" customHeight="1">
      <c r="A27" s="10" t="s">
        <v>61</v>
      </c>
      <c r="B27" s="3" t="s">
        <v>19</v>
      </c>
      <c r="C27" s="5"/>
      <c r="D27" s="5"/>
      <c r="E27" s="19">
        <f t="shared" si="0"/>
        <v>0.34</v>
      </c>
      <c r="F27" s="8"/>
      <c r="G27" s="19">
        <f t="shared" si="1"/>
        <v>0.34</v>
      </c>
      <c r="H27">
        <v>0.32</v>
      </c>
    </row>
    <row r="28" spans="1:8" ht="15.75" customHeight="1">
      <c r="A28" s="18" t="s">
        <v>62</v>
      </c>
      <c r="B28" s="3" t="s">
        <v>19</v>
      </c>
      <c r="C28" s="5"/>
      <c r="D28" s="5"/>
      <c r="E28" s="4">
        <f t="shared" si="0"/>
        <v>1.07</v>
      </c>
      <c r="F28" s="8"/>
      <c r="G28" s="4">
        <f t="shared" si="1"/>
        <v>1.07</v>
      </c>
      <c r="H28">
        <v>1.02</v>
      </c>
    </row>
    <row r="29" spans="1:7" ht="27" customHeight="1">
      <c r="A29" s="92" t="s">
        <v>63</v>
      </c>
      <c r="B29" s="3"/>
      <c r="C29" s="5"/>
      <c r="D29" s="5"/>
      <c r="E29" s="4"/>
      <c r="F29" s="8"/>
      <c r="G29" s="4"/>
    </row>
    <row r="30" spans="1:8" ht="25.5" customHeight="1">
      <c r="A30" s="6" t="s">
        <v>31</v>
      </c>
      <c r="B30" s="3" t="s">
        <v>19</v>
      </c>
      <c r="C30" s="5"/>
      <c r="D30" s="5"/>
      <c r="E30" s="4">
        <f>ROUND(H30*$I$19%,2)</f>
        <v>2.19</v>
      </c>
      <c r="F30" s="8"/>
      <c r="G30" s="4">
        <f>E30</f>
        <v>2.19</v>
      </c>
      <c r="H30">
        <v>2.09</v>
      </c>
    </row>
    <row r="31" spans="1:8" ht="27" customHeight="1">
      <c r="A31" s="6" t="s">
        <v>32</v>
      </c>
      <c r="B31" s="3" t="s">
        <v>19</v>
      </c>
      <c r="C31" s="5"/>
      <c r="D31" s="5"/>
      <c r="E31" s="4">
        <f>ROUND(H31*$I$19%,2)</f>
        <v>1.76</v>
      </c>
      <c r="F31" s="8"/>
      <c r="G31" s="19">
        <f>E31</f>
        <v>1.76</v>
      </c>
      <c r="H31">
        <v>1.68</v>
      </c>
    </row>
    <row r="32" spans="1:7" ht="15.75" customHeight="1">
      <c r="A32" s="18" t="s">
        <v>64</v>
      </c>
      <c r="B32" s="3"/>
      <c r="C32" s="5"/>
      <c r="D32" s="5"/>
      <c r="E32" s="4"/>
      <c r="F32" s="8"/>
      <c r="G32" s="4"/>
    </row>
    <row r="33" spans="1:8" ht="27" customHeight="1">
      <c r="A33" s="6" t="s">
        <v>31</v>
      </c>
      <c r="B33" s="3" t="s">
        <v>19</v>
      </c>
      <c r="C33" s="5"/>
      <c r="D33" s="5"/>
      <c r="E33" s="4">
        <f>ROUND(H33*$I$19%,2)</f>
        <v>3.39</v>
      </c>
      <c r="F33" s="8"/>
      <c r="G33" s="4">
        <f>E33</f>
        <v>3.39</v>
      </c>
      <c r="H33">
        <v>3.23</v>
      </c>
    </row>
    <row r="34" spans="1:8" ht="27" customHeight="1">
      <c r="A34" s="6" t="s">
        <v>32</v>
      </c>
      <c r="B34" s="3" t="s">
        <v>19</v>
      </c>
      <c r="C34" s="5"/>
      <c r="D34" s="5"/>
      <c r="E34" s="4">
        <f>ROUND(H34*$I$19%,2)</f>
        <v>2.7</v>
      </c>
      <c r="F34" s="8"/>
      <c r="G34" s="4">
        <f>E34</f>
        <v>2.7</v>
      </c>
      <c r="H34">
        <v>2.57</v>
      </c>
    </row>
    <row r="35" spans="1:7" s="7" customFormat="1" ht="15.75" customHeight="1">
      <c r="A35" s="18" t="s">
        <v>65</v>
      </c>
      <c r="B35" s="3"/>
      <c r="C35" s="8"/>
      <c r="D35" s="8"/>
      <c r="E35" s="4"/>
      <c r="F35" s="8"/>
      <c r="G35" s="4"/>
    </row>
    <row r="36" spans="1:8" s="7" customFormat="1" ht="26.25" customHeight="1">
      <c r="A36" s="6" t="s">
        <v>31</v>
      </c>
      <c r="B36" s="3" t="s">
        <v>19</v>
      </c>
      <c r="C36" s="8"/>
      <c r="D36" s="8"/>
      <c r="E36" s="4">
        <f>ROUND(H36*$I$19%,2)</f>
        <v>0.27</v>
      </c>
      <c r="F36" s="8"/>
      <c r="G36" s="4">
        <f>E36</f>
        <v>0.27</v>
      </c>
      <c r="H36" s="7">
        <v>0.26</v>
      </c>
    </row>
    <row r="37" spans="1:8" s="7" customFormat="1" ht="25.5" customHeight="1">
      <c r="A37" s="6" t="s">
        <v>32</v>
      </c>
      <c r="B37" s="3" t="s">
        <v>19</v>
      </c>
      <c r="C37" s="8"/>
      <c r="D37" s="8"/>
      <c r="E37" s="19">
        <f>ROUND(H37*$I$19%,2)</f>
        <v>0.22</v>
      </c>
      <c r="F37" s="8"/>
      <c r="G37" s="19">
        <f>E37</f>
        <v>0.22</v>
      </c>
      <c r="H37" s="23">
        <v>0.21</v>
      </c>
    </row>
    <row r="38" spans="1:7" s="7" customFormat="1" ht="27.75" customHeight="1">
      <c r="A38" s="14" t="s">
        <v>66</v>
      </c>
      <c r="B38" s="11"/>
      <c r="C38" s="8"/>
      <c r="D38" s="8"/>
      <c r="E38" s="4"/>
      <c r="F38" s="8"/>
      <c r="G38" s="8"/>
    </row>
    <row r="39" spans="1:10" s="7" customFormat="1" ht="15.75" customHeight="1">
      <c r="A39" s="4" t="s">
        <v>13</v>
      </c>
      <c r="B39" s="3" t="s">
        <v>19</v>
      </c>
      <c r="C39" s="8"/>
      <c r="D39" s="8"/>
      <c r="E39" s="19">
        <f>E41*4+E40</f>
        <v>3.2699999999999996</v>
      </c>
      <c r="F39" s="8"/>
      <c r="G39" s="4">
        <f>E39</f>
        <v>3.2699999999999996</v>
      </c>
      <c r="H39" s="22">
        <v>3.1100000000000003</v>
      </c>
      <c r="J39" s="22"/>
    </row>
    <row r="40" spans="1:8" s="7" customFormat="1" ht="15.75" customHeight="1">
      <c r="A40" s="4" t="s">
        <v>14</v>
      </c>
      <c r="B40" s="3" t="s">
        <v>19</v>
      </c>
      <c r="C40" s="8"/>
      <c r="D40" s="8"/>
      <c r="E40" s="4">
        <f>ROUND(H40*$I$19%,2)</f>
        <v>1.63</v>
      </c>
      <c r="F40" s="8"/>
      <c r="G40" s="4">
        <f>E40</f>
        <v>1.63</v>
      </c>
      <c r="H40" s="7">
        <v>1.55</v>
      </c>
    </row>
    <row r="41" spans="1:8" s="7" customFormat="1" ht="54" customHeight="1">
      <c r="A41" s="6" t="s">
        <v>34</v>
      </c>
      <c r="B41" s="3" t="s">
        <v>19</v>
      </c>
      <c r="C41" s="8"/>
      <c r="D41" s="8"/>
      <c r="E41" s="4">
        <f>ROUND(H41*$I$19%,2)</f>
        <v>0.41</v>
      </c>
      <c r="F41" s="8"/>
      <c r="G41" s="4">
        <f>E41</f>
        <v>0.41</v>
      </c>
      <c r="H41" s="7">
        <v>0.39</v>
      </c>
    </row>
    <row r="42" spans="1:8" s="7" customFormat="1" ht="54.75" customHeight="1">
      <c r="A42" s="6" t="s">
        <v>35</v>
      </c>
      <c r="B42" s="3" t="s">
        <v>19</v>
      </c>
      <c r="C42" s="8"/>
      <c r="D42" s="8"/>
      <c r="E42" s="19">
        <f>ROUND(H42*$I$19%,2)</f>
        <v>0.35</v>
      </c>
      <c r="F42" s="8"/>
      <c r="G42" s="19">
        <f>E42</f>
        <v>0.35</v>
      </c>
      <c r="H42" s="23">
        <v>0.33</v>
      </c>
    </row>
    <row r="43" spans="1:7" s="7" customFormat="1" ht="15.75" customHeight="1">
      <c r="A43" s="111" t="s">
        <v>67</v>
      </c>
      <c r="B43" s="11"/>
      <c r="C43" s="8"/>
      <c r="D43" s="8"/>
      <c r="E43" s="8"/>
      <c r="F43" s="8"/>
      <c r="G43" s="8"/>
    </row>
    <row r="44" spans="1:7" s="7" customFormat="1" ht="15.75" customHeight="1">
      <c r="A44" s="92" t="s">
        <v>68</v>
      </c>
      <c r="B44" s="3"/>
      <c r="C44" s="8"/>
      <c r="D44" s="8"/>
      <c r="E44" s="4"/>
      <c r="F44" s="8"/>
      <c r="G44" s="4"/>
    </row>
    <row r="45" spans="1:8" s="7" customFormat="1" ht="27" customHeight="1">
      <c r="A45" s="6" t="s">
        <v>31</v>
      </c>
      <c r="B45" s="3" t="s">
        <v>19</v>
      </c>
      <c r="C45" s="8"/>
      <c r="D45" s="8"/>
      <c r="E45" s="4">
        <f>ROUND(H45*$I$19%,2)-0.3</f>
        <v>4.5600000000000005</v>
      </c>
      <c r="F45" s="8"/>
      <c r="G45" s="4">
        <f>E45</f>
        <v>4.5600000000000005</v>
      </c>
      <c r="H45" s="7">
        <v>4.63</v>
      </c>
    </row>
    <row r="46" spans="1:8" s="7" customFormat="1" ht="29.25" customHeight="1">
      <c r="A46" s="6" t="s">
        <v>32</v>
      </c>
      <c r="B46" s="3" t="s">
        <v>19</v>
      </c>
      <c r="C46" s="8"/>
      <c r="D46" s="8"/>
      <c r="E46" s="4">
        <f>ROUND(H46*$I$19%,2)-0.31</f>
        <v>3.59</v>
      </c>
      <c r="F46" s="8"/>
      <c r="G46" s="4">
        <f>E46</f>
        <v>3.59</v>
      </c>
      <c r="H46" s="7">
        <v>3.71</v>
      </c>
    </row>
    <row r="47" spans="1:8" s="7" customFormat="1" ht="28.5" customHeight="1">
      <c r="A47" s="6" t="s">
        <v>33</v>
      </c>
      <c r="B47" s="3" t="s">
        <v>19</v>
      </c>
      <c r="C47" s="8"/>
      <c r="D47" s="8"/>
      <c r="E47" s="4">
        <f>ROUND(H47*$I$19%,2)-0.3</f>
        <v>2.71</v>
      </c>
      <c r="F47" s="8"/>
      <c r="G47" s="4">
        <f>E47</f>
        <v>2.71</v>
      </c>
      <c r="H47" s="7">
        <v>2.87</v>
      </c>
    </row>
    <row r="48" spans="1:7" s="7" customFormat="1" ht="15.75" customHeight="1">
      <c r="A48" s="18" t="s">
        <v>69</v>
      </c>
      <c r="B48" s="11"/>
      <c r="C48" s="8"/>
      <c r="D48" s="8"/>
      <c r="E48" s="8"/>
      <c r="F48" s="8"/>
      <c r="G48" s="8"/>
    </row>
    <row r="49" spans="1:10" s="7" customFormat="1" ht="15.75" customHeight="1">
      <c r="A49" s="4" t="s">
        <v>13</v>
      </c>
      <c r="B49" s="3" t="s">
        <v>19</v>
      </c>
      <c r="C49" s="8"/>
      <c r="D49" s="8"/>
      <c r="E49" s="4">
        <f>E51*4+E50</f>
        <v>5.42</v>
      </c>
      <c r="F49" s="8"/>
      <c r="G49" s="4">
        <f aca="true" t="shared" si="2" ref="G49:G56">E49</f>
        <v>5.42</v>
      </c>
      <c r="H49" s="22">
        <v>5.17</v>
      </c>
      <c r="J49" s="22"/>
    </row>
    <row r="50" spans="1:8" s="7" customFormat="1" ht="15.75" customHeight="1">
      <c r="A50" s="4" t="s">
        <v>14</v>
      </c>
      <c r="B50" s="3" t="s">
        <v>19</v>
      </c>
      <c r="C50" s="8"/>
      <c r="D50" s="8"/>
      <c r="E50" s="19">
        <f>ROUND(H50*$I$19%,2)-0.03</f>
        <v>2.4600000000000004</v>
      </c>
      <c r="F50" s="8"/>
      <c r="G50" s="19">
        <f t="shared" si="2"/>
        <v>2.4600000000000004</v>
      </c>
      <c r="H50" s="23">
        <v>2.37</v>
      </c>
    </row>
    <row r="51" spans="1:8" s="7" customFormat="1" ht="57" customHeight="1">
      <c r="A51" s="6" t="s">
        <v>34</v>
      </c>
      <c r="B51" s="3" t="s">
        <v>19</v>
      </c>
      <c r="C51" s="8"/>
      <c r="D51" s="8"/>
      <c r="E51" s="19">
        <f>ROUND(H51*$I$19%,2)</f>
        <v>0.74</v>
      </c>
      <c r="F51" s="8"/>
      <c r="G51" s="19">
        <f t="shared" si="2"/>
        <v>0.74</v>
      </c>
      <c r="H51" s="7">
        <v>0.7</v>
      </c>
    </row>
    <row r="52" spans="1:8" s="7" customFormat="1" ht="53.25" customHeight="1">
      <c r="A52" s="6" t="s">
        <v>35</v>
      </c>
      <c r="B52" s="3" t="s">
        <v>19</v>
      </c>
      <c r="C52" s="8"/>
      <c r="D52" s="8"/>
      <c r="E52" s="4">
        <f>ROUND(H52*$I$19%,2)</f>
        <v>0.61</v>
      </c>
      <c r="F52" s="8"/>
      <c r="G52" s="4">
        <f t="shared" si="2"/>
        <v>0.61</v>
      </c>
      <c r="H52" s="7">
        <v>0.58</v>
      </c>
    </row>
    <row r="53" spans="1:8" s="7" customFormat="1" ht="27.75" customHeight="1">
      <c r="A53" s="6" t="s">
        <v>33</v>
      </c>
      <c r="B53" s="3" t="s">
        <v>19</v>
      </c>
      <c r="C53" s="8"/>
      <c r="D53" s="8"/>
      <c r="E53" s="4">
        <f>ROUND(H53*$I$19%,2)</f>
        <v>4.59</v>
      </c>
      <c r="F53" s="8"/>
      <c r="G53" s="4">
        <f t="shared" si="2"/>
        <v>4.59</v>
      </c>
      <c r="H53" s="7">
        <v>4.37</v>
      </c>
    </row>
    <row r="54" spans="1:8" s="7" customFormat="1" ht="40.5" customHeight="1">
      <c r="A54" s="6" t="s">
        <v>36</v>
      </c>
      <c r="B54" s="3" t="s">
        <v>19</v>
      </c>
      <c r="C54" s="8"/>
      <c r="D54" s="8"/>
      <c r="E54" s="4">
        <f>ROUND(H54*$I$19%,2)</f>
        <v>5.49</v>
      </c>
      <c r="F54" s="8"/>
      <c r="G54" s="4">
        <f t="shared" si="2"/>
        <v>5.49</v>
      </c>
      <c r="H54" s="7">
        <v>5.23</v>
      </c>
    </row>
    <row r="55" spans="1:7" s="7" customFormat="1" ht="15.75" customHeight="1">
      <c r="A55" s="112" t="s">
        <v>52</v>
      </c>
      <c r="B55" s="3" t="s">
        <v>19</v>
      </c>
      <c r="C55" s="8"/>
      <c r="D55" s="8"/>
      <c r="E55" s="4">
        <v>0.3</v>
      </c>
      <c r="F55" s="8"/>
      <c r="G55" s="4">
        <f t="shared" si="2"/>
        <v>0.3</v>
      </c>
    </row>
    <row r="56" spans="1:8" s="7" customFormat="1" ht="15.75" customHeight="1">
      <c r="A56" s="112" t="s">
        <v>70</v>
      </c>
      <c r="B56" s="3" t="s">
        <v>19</v>
      </c>
      <c r="C56" s="8"/>
      <c r="D56" s="8"/>
      <c r="E56" s="4">
        <f>ROUND(H56*$I$19%,2)-0.01</f>
        <v>5.19</v>
      </c>
      <c r="F56" s="8"/>
      <c r="G56" s="19">
        <f t="shared" si="2"/>
        <v>5.19</v>
      </c>
      <c r="H56" s="7">
        <v>4.95</v>
      </c>
    </row>
    <row r="57" spans="1:7" s="7" customFormat="1" ht="28.5" customHeight="1">
      <c r="A57" s="149" t="s">
        <v>53</v>
      </c>
      <c r="B57" s="152"/>
      <c r="C57" s="152"/>
      <c r="D57" s="152"/>
      <c r="E57" s="152"/>
      <c r="F57" s="152"/>
      <c r="G57" s="153"/>
    </row>
    <row r="58" spans="1:9" s="7" customFormat="1" ht="27" customHeight="1">
      <c r="A58" s="92" t="s">
        <v>54</v>
      </c>
      <c r="B58" s="119" t="s">
        <v>18</v>
      </c>
      <c r="C58" s="18">
        <f>2.073/12</f>
        <v>0.17275</v>
      </c>
      <c r="D58" s="25"/>
      <c r="E58" s="101">
        <v>332.46</v>
      </c>
      <c r="F58" s="99">
        <f>ROUND(E58*C58,2)</f>
        <v>57.43</v>
      </c>
      <c r="G58" s="101"/>
      <c r="H58"/>
      <c r="I58" s="26"/>
    </row>
    <row r="59" spans="1:8" s="7" customFormat="1" ht="114.75" customHeight="1">
      <c r="A59" s="149" t="s">
        <v>100</v>
      </c>
      <c r="B59" s="150"/>
      <c r="C59" s="150"/>
      <c r="D59" s="150"/>
      <c r="E59" s="150"/>
      <c r="F59" s="150"/>
      <c r="G59" s="151"/>
      <c r="H59"/>
    </row>
    <row r="60" spans="1:13" s="7" customFormat="1" ht="15.75" customHeight="1">
      <c r="A60" s="136" t="s">
        <v>41</v>
      </c>
      <c r="B60" s="137"/>
      <c r="C60" s="137"/>
      <c r="D60" s="137"/>
      <c r="E60" s="137"/>
      <c r="F60" s="137"/>
      <c r="G60" s="138"/>
      <c r="H60"/>
      <c r="J60" s="30" t="s">
        <v>25</v>
      </c>
      <c r="K60" s="30"/>
      <c r="L60" s="73"/>
      <c r="M60" s="30"/>
    </row>
    <row r="61" spans="1:12" s="7" customFormat="1" ht="15.75" customHeight="1">
      <c r="A61" s="136" t="s">
        <v>71</v>
      </c>
      <c r="B61" s="147"/>
      <c r="C61" s="147"/>
      <c r="D61" s="147"/>
      <c r="E61" s="147"/>
      <c r="F61" s="147"/>
      <c r="G61" s="148"/>
      <c r="H61"/>
      <c r="J61" s="30"/>
      <c r="K61" s="30">
        <v>2693.27</v>
      </c>
      <c r="L61" s="45"/>
    </row>
    <row r="62" spans="1:12" s="7" customFormat="1" ht="15.75" customHeight="1">
      <c r="A62" s="125" t="s">
        <v>115</v>
      </c>
      <c r="B62" s="42" t="s">
        <v>19</v>
      </c>
      <c r="C62" s="8"/>
      <c r="D62" s="4">
        <v>0.0333</v>
      </c>
      <c r="E62" s="4"/>
      <c r="F62" s="8"/>
      <c r="G62" s="4"/>
      <c r="H62" s="40"/>
      <c r="I62" s="59"/>
      <c r="J62" s="34"/>
      <c r="K62" s="32"/>
      <c r="L62" s="45"/>
    </row>
    <row r="63" spans="1:12" s="7" customFormat="1" ht="51.75" customHeight="1" thickBot="1">
      <c r="A63" s="132"/>
      <c r="B63" s="118" t="s">
        <v>15</v>
      </c>
      <c r="C63" s="8"/>
      <c r="D63" s="4"/>
      <c r="E63" s="101">
        <f>I63</f>
        <v>1298.89</v>
      </c>
      <c r="F63" s="100"/>
      <c r="G63" s="97"/>
      <c r="H63" s="80">
        <v>0.482272</v>
      </c>
      <c r="I63" s="81">
        <f>ROUND(K61*H63,2)+L63</f>
        <v>1298.89</v>
      </c>
      <c r="J63" s="48"/>
      <c r="K63" s="49"/>
      <c r="L63" s="104"/>
    </row>
    <row r="64" spans="1:12" s="7" customFormat="1" ht="15.75" customHeight="1">
      <c r="A64" s="125" t="s">
        <v>117</v>
      </c>
      <c r="B64" s="42" t="s">
        <v>19</v>
      </c>
      <c r="C64" s="8"/>
      <c r="D64" s="4">
        <v>0.0284</v>
      </c>
      <c r="E64" s="99"/>
      <c r="F64" s="100"/>
      <c r="G64" s="99"/>
      <c r="H64" s="82"/>
      <c r="I64" s="59"/>
      <c r="J64" s="32"/>
      <c r="K64" s="32"/>
      <c r="L64" s="64"/>
    </row>
    <row r="65" spans="1:12" s="7" customFormat="1" ht="51.75" customHeight="1" thickBot="1">
      <c r="A65" s="132"/>
      <c r="B65" s="3" t="s">
        <v>15</v>
      </c>
      <c r="C65" s="8"/>
      <c r="D65" s="4"/>
      <c r="E65" s="101">
        <f>I65</f>
        <v>1523</v>
      </c>
      <c r="F65" s="100"/>
      <c r="G65" s="97"/>
      <c r="H65" s="80">
        <v>0.565484</v>
      </c>
      <c r="I65" s="81">
        <f>ROUND(K61*H65,2)+L65</f>
        <v>1523</v>
      </c>
      <c r="J65" s="48"/>
      <c r="K65" s="49"/>
      <c r="L65" s="104"/>
    </row>
    <row r="66" spans="1:12" s="7" customFormat="1" ht="15.75" customHeight="1">
      <c r="A66" s="125" t="s">
        <v>116</v>
      </c>
      <c r="B66" s="42" t="s">
        <v>19</v>
      </c>
      <c r="C66" s="8"/>
      <c r="D66" s="4">
        <v>0.0239</v>
      </c>
      <c r="E66" s="99"/>
      <c r="F66" s="100"/>
      <c r="G66" s="99"/>
      <c r="H66" s="82"/>
      <c r="I66" s="59"/>
      <c r="J66" s="32"/>
      <c r="K66" s="32"/>
      <c r="L66" s="64"/>
    </row>
    <row r="67" spans="1:14" s="7" customFormat="1" ht="50.25" customHeight="1" thickBot="1">
      <c r="A67" s="126"/>
      <c r="B67" s="3" t="s">
        <v>15</v>
      </c>
      <c r="C67" s="8"/>
      <c r="D67" s="4"/>
      <c r="E67" s="101">
        <f>I67</f>
        <v>1811.36</v>
      </c>
      <c r="F67" s="100"/>
      <c r="G67" s="97"/>
      <c r="H67" s="80">
        <v>0.67255</v>
      </c>
      <c r="I67" s="81">
        <f>ROUND(K61*H67,2)+L67</f>
        <v>1811.36</v>
      </c>
      <c r="J67" s="48"/>
      <c r="K67" s="49"/>
      <c r="L67" s="104"/>
      <c r="N67" s="41"/>
    </row>
    <row r="68" spans="1:12" s="7" customFormat="1" ht="29.25" customHeight="1" thickBot="1">
      <c r="A68" s="107" t="s">
        <v>118</v>
      </c>
      <c r="B68" s="3" t="s">
        <v>15</v>
      </c>
      <c r="C68" s="8"/>
      <c r="D68" s="8"/>
      <c r="E68" s="101">
        <f>I68</f>
        <v>1393.02</v>
      </c>
      <c r="F68" s="100"/>
      <c r="G68" s="99"/>
      <c r="H68" s="83">
        <v>0.517223</v>
      </c>
      <c r="I68" s="103">
        <f>ROUND(K61*H68,2)+L68</f>
        <v>1393.02</v>
      </c>
      <c r="J68" s="85"/>
      <c r="K68" s="86">
        <f>K61</f>
        <v>2693.27</v>
      </c>
      <c r="L68" s="104"/>
    </row>
    <row r="69" spans="1:12" s="7" customFormat="1" ht="45" customHeight="1">
      <c r="A69" s="109" t="s">
        <v>119</v>
      </c>
      <c r="B69" s="3" t="s">
        <v>15</v>
      </c>
      <c r="C69" s="8"/>
      <c r="D69" s="4"/>
      <c r="E69" s="101">
        <f>I69</f>
        <v>716.72</v>
      </c>
      <c r="F69" s="100"/>
      <c r="G69" s="97"/>
      <c r="H69" s="79">
        <v>0.266115</v>
      </c>
      <c r="I69" s="59">
        <f>ROUND(K61*H69,2)+L69</f>
        <v>716.72</v>
      </c>
      <c r="J69" s="34"/>
      <c r="K69" s="32"/>
      <c r="L69" s="104"/>
    </row>
    <row r="70" spans="1:12" s="7" customFormat="1" ht="15.75" customHeight="1">
      <c r="A70" s="144" t="s">
        <v>72</v>
      </c>
      <c r="B70" s="145"/>
      <c r="C70" s="145"/>
      <c r="D70" s="145"/>
      <c r="E70" s="145"/>
      <c r="F70" s="145"/>
      <c r="G70" s="146"/>
      <c r="H70" s="39"/>
      <c r="I70" s="24"/>
      <c r="J70" s="30"/>
      <c r="K70" s="122">
        <v>2018.47</v>
      </c>
      <c r="L70" s="65"/>
    </row>
    <row r="71" spans="1:12" s="7" customFormat="1" ht="15.75" customHeight="1">
      <c r="A71" s="125" t="s">
        <v>125</v>
      </c>
      <c r="B71" s="42" t="s">
        <v>19</v>
      </c>
      <c r="C71" s="8"/>
      <c r="D71" s="4">
        <v>0.0239</v>
      </c>
      <c r="E71" s="8"/>
      <c r="F71" s="8"/>
      <c r="G71" s="19"/>
      <c r="H71" s="50"/>
      <c r="I71" s="52"/>
      <c r="J71" s="50"/>
      <c r="K71" s="50"/>
      <c r="L71" s="65"/>
    </row>
    <row r="72" spans="1:12" s="7" customFormat="1" ht="51.75" customHeight="1" thickBot="1">
      <c r="A72" s="126"/>
      <c r="B72" s="3" t="s">
        <v>15</v>
      </c>
      <c r="C72" s="8"/>
      <c r="D72" s="4"/>
      <c r="E72" s="101">
        <f>I72</f>
        <v>1193.01</v>
      </c>
      <c r="F72" s="100"/>
      <c r="G72" s="101"/>
      <c r="H72" s="54">
        <v>0.591047</v>
      </c>
      <c r="I72" s="55">
        <f>ROUND(K70*H72,2)</f>
        <v>1193.01</v>
      </c>
      <c r="J72" s="56"/>
      <c r="K72" s="57"/>
      <c r="L72" s="66"/>
    </row>
    <row r="73" spans="1:12" s="7" customFormat="1" ht="34.5" customHeight="1" thickBot="1">
      <c r="A73" s="107" t="s">
        <v>126</v>
      </c>
      <c r="B73" s="3" t="s">
        <v>15</v>
      </c>
      <c r="C73" s="8"/>
      <c r="D73" s="8"/>
      <c r="E73" s="101">
        <f>ROUND(K73*H73*1,2)</f>
        <v>1193.01</v>
      </c>
      <c r="F73" s="100"/>
      <c r="G73" s="100"/>
      <c r="H73" s="123">
        <v>0.591047</v>
      </c>
      <c r="I73" s="120">
        <f>ROUND(K70*H73,2)</f>
        <v>1193.01</v>
      </c>
      <c r="J73" s="120"/>
      <c r="K73" s="121">
        <f>K70</f>
        <v>2018.47</v>
      </c>
      <c r="L73" s="74"/>
    </row>
    <row r="74" spans="1:12" s="7" customFormat="1" ht="15.75" customHeight="1">
      <c r="A74" s="136" t="s">
        <v>73</v>
      </c>
      <c r="B74" s="147"/>
      <c r="C74" s="147"/>
      <c r="D74" s="147"/>
      <c r="E74" s="147"/>
      <c r="F74" s="147"/>
      <c r="G74" s="148"/>
      <c r="H74" s="51"/>
      <c r="I74" s="52"/>
      <c r="J74" s="30"/>
      <c r="K74" s="30">
        <v>2440.43</v>
      </c>
      <c r="L74" s="74"/>
    </row>
    <row r="75" spans="1:12" s="7" customFormat="1" ht="15.75" customHeight="1">
      <c r="A75" s="125" t="s">
        <v>133</v>
      </c>
      <c r="B75" s="42" t="s">
        <v>19</v>
      </c>
      <c r="C75" s="8"/>
      <c r="D75" s="4">
        <v>0.0333</v>
      </c>
      <c r="E75" s="4"/>
      <c r="F75" s="8"/>
      <c r="G75" s="4"/>
      <c r="H75" s="40"/>
      <c r="I75" s="33"/>
      <c r="J75" s="34"/>
      <c r="K75" s="32"/>
      <c r="L75" s="45"/>
    </row>
    <row r="76" spans="1:12" s="7" customFormat="1" ht="54" customHeight="1" thickBot="1">
      <c r="A76" s="132"/>
      <c r="B76" s="3" t="s">
        <v>15</v>
      </c>
      <c r="C76" s="8"/>
      <c r="D76" s="4"/>
      <c r="E76" s="37">
        <f>I76</f>
        <v>1079.08</v>
      </c>
      <c r="F76" s="25"/>
      <c r="G76" s="101"/>
      <c r="H76" s="80">
        <v>0.44217</v>
      </c>
      <c r="I76" s="47">
        <f>ROUND(K74*H76,2)+L76</f>
        <v>1079.08</v>
      </c>
      <c r="J76" s="48"/>
      <c r="K76" s="49"/>
      <c r="L76" s="104"/>
    </row>
    <row r="77" spans="1:12" s="7" customFormat="1" ht="15.75" customHeight="1">
      <c r="A77" s="125" t="s">
        <v>134</v>
      </c>
      <c r="B77" s="42" t="s">
        <v>19</v>
      </c>
      <c r="C77" s="8"/>
      <c r="D77" s="4">
        <v>0.0284</v>
      </c>
      <c r="E77" s="18"/>
      <c r="F77" s="25"/>
      <c r="G77" s="18"/>
      <c r="H77" s="40"/>
      <c r="I77" s="33"/>
      <c r="J77" s="32"/>
      <c r="K77" s="32"/>
      <c r="L77" s="64"/>
    </row>
    <row r="78" spans="1:12" s="7" customFormat="1" ht="48" customHeight="1" thickBot="1">
      <c r="A78" s="132"/>
      <c r="B78" s="3" t="s">
        <v>15</v>
      </c>
      <c r="C78" s="8"/>
      <c r="D78" s="4"/>
      <c r="E78" s="37">
        <f>I78</f>
        <v>1265.73</v>
      </c>
      <c r="F78" s="25"/>
      <c r="G78" s="101"/>
      <c r="H78" s="80">
        <v>0.51865</v>
      </c>
      <c r="I78" s="47">
        <f>ROUND(K74*H78,2)+L78</f>
        <v>1265.73</v>
      </c>
      <c r="J78" s="48"/>
      <c r="K78" s="49"/>
      <c r="L78" s="104"/>
    </row>
    <row r="79" spans="1:12" s="7" customFormat="1" ht="15.75" customHeight="1">
      <c r="A79" s="125" t="s">
        <v>135</v>
      </c>
      <c r="B79" s="42" t="s">
        <v>19</v>
      </c>
      <c r="C79" s="8"/>
      <c r="D79" s="4">
        <v>0.0239</v>
      </c>
      <c r="E79" s="18"/>
      <c r="F79" s="25"/>
      <c r="G79" s="18"/>
      <c r="H79" s="40"/>
      <c r="I79" s="33"/>
      <c r="J79" s="32"/>
      <c r="K79" s="32"/>
      <c r="L79" s="64"/>
    </row>
    <row r="80" spans="1:12" s="7" customFormat="1" ht="48" customHeight="1" thickBot="1">
      <c r="A80" s="126"/>
      <c r="B80" s="3" t="s">
        <v>15</v>
      </c>
      <c r="C80" s="8"/>
      <c r="D80" s="4"/>
      <c r="E80" s="37">
        <f>I80</f>
        <v>1507.95</v>
      </c>
      <c r="F80" s="25"/>
      <c r="G80" s="101"/>
      <c r="H80" s="80">
        <v>0.617903</v>
      </c>
      <c r="I80" s="47">
        <f>ROUND(K74*H80,2)+L80</f>
        <v>1507.95</v>
      </c>
      <c r="J80" s="48"/>
      <c r="K80" s="49"/>
      <c r="L80" s="104"/>
    </row>
    <row r="81" spans="1:14" s="7" customFormat="1" ht="29.25" customHeight="1">
      <c r="A81" s="107" t="s">
        <v>136</v>
      </c>
      <c r="B81" s="3" t="s">
        <v>15</v>
      </c>
      <c r="C81" s="8"/>
      <c r="D81" s="8"/>
      <c r="E81" s="101">
        <f>I81</f>
        <v>1175.67</v>
      </c>
      <c r="F81" s="25"/>
      <c r="G81" s="18"/>
      <c r="H81" s="90">
        <v>0.481747</v>
      </c>
      <c r="I81" s="33">
        <f>ROUND($K$74*H81,2)</f>
        <v>1175.67</v>
      </c>
      <c r="J81" s="34"/>
      <c r="K81" s="32">
        <f>K74</f>
        <v>2440.43</v>
      </c>
      <c r="L81" s="64"/>
      <c r="M81" s="41"/>
      <c r="N81" s="41"/>
    </row>
    <row r="82" spans="1:12" s="7" customFormat="1" ht="29.25" customHeight="1">
      <c r="A82" s="136" t="s">
        <v>74</v>
      </c>
      <c r="B82" s="137"/>
      <c r="C82" s="137"/>
      <c r="D82" s="137"/>
      <c r="E82" s="137"/>
      <c r="F82" s="137"/>
      <c r="G82" s="138"/>
      <c r="L82" s="65"/>
    </row>
    <row r="83" spans="1:12" s="7" customFormat="1" ht="15.75" customHeight="1">
      <c r="A83" s="113" t="s">
        <v>75</v>
      </c>
      <c r="B83" s="3"/>
      <c r="C83" s="8"/>
      <c r="D83" s="8"/>
      <c r="E83" s="96"/>
      <c r="F83" s="8"/>
      <c r="G83" s="8"/>
      <c r="H83" s="62"/>
      <c r="I83" s="63"/>
      <c r="L83" s="65"/>
    </row>
    <row r="84" spans="1:12" s="7" customFormat="1" ht="15.75" customHeight="1">
      <c r="A84" s="91" t="s">
        <v>38</v>
      </c>
      <c r="B84" s="3" t="s">
        <v>18</v>
      </c>
      <c r="C84" s="8"/>
      <c r="D84" s="8"/>
      <c r="E84" s="94">
        <f>ROUND(I84*H84,2)</f>
        <v>112.31</v>
      </c>
      <c r="F84" s="8"/>
      <c r="G84" s="8"/>
      <c r="H84" s="62">
        <v>0.57386</v>
      </c>
      <c r="I84" s="63">
        <v>195.71</v>
      </c>
      <c r="L84" s="65"/>
    </row>
    <row r="85" spans="1:12" s="7" customFormat="1" ht="15.75" customHeight="1">
      <c r="A85" s="91" t="s">
        <v>39</v>
      </c>
      <c r="B85" s="3" t="s">
        <v>18</v>
      </c>
      <c r="C85" s="8"/>
      <c r="D85" s="8"/>
      <c r="E85" s="94">
        <f>ROUND(I85*H85,2)</f>
        <v>112.31</v>
      </c>
      <c r="F85" s="8"/>
      <c r="G85" s="8"/>
      <c r="H85" s="62">
        <v>0.6003</v>
      </c>
      <c r="I85" s="63">
        <v>187.09</v>
      </c>
      <c r="J85" s="105"/>
      <c r="L85" s="65"/>
    </row>
    <row r="86" spans="1:12" s="7" customFormat="1" ht="15.75" customHeight="1">
      <c r="A86" s="21" t="s">
        <v>42</v>
      </c>
      <c r="B86" s="3"/>
      <c r="C86" s="8"/>
      <c r="D86" s="8"/>
      <c r="E86" s="94"/>
      <c r="F86" s="8"/>
      <c r="G86" s="8"/>
      <c r="H86" s="39"/>
      <c r="I86" s="24"/>
      <c r="L86" s="65"/>
    </row>
    <row r="87" spans="1:12" s="7" customFormat="1" ht="15.75" customHeight="1">
      <c r="A87" s="91" t="s">
        <v>38</v>
      </c>
      <c r="B87" s="3" t="s">
        <v>16</v>
      </c>
      <c r="C87" s="8"/>
      <c r="D87" s="8"/>
      <c r="E87" s="101">
        <f>ROUND(I87*H87,2)</f>
        <v>95.12</v>
      </c>
      <c r="F87" s="8"/>
      <c r="G87" s="8"/>
      <c r="H87" s="62">
        <v>0.59491</v>
      </c>
      <c r="I87" s="63">
        <v>159.89</v>
      </c>
      <c r="J87" s="93"/>
      <c r="L87" s="65"/>
    </row>
    <row r="88" spans="1:12" s="7" customFormat="1" ht="15.75" customHeight="1">
      <c r="A88" s="113" t="s">
        <v>76</v>
      </c>
      <c r="B88" s="3" t="s">
        <v>16</v>
      </c>
      <c r="C88" s="8"/>
      <c r="D88" s="8"/>
      <c r="E88" s="94">
        <f>ROUND(I88*H88,2)</f>
        <v>22.5</v>
      </c>
      <c r="F88" s="8"/>
      <c r="G88" s="8"/>
      <c r="H88" s="62">
        <v>0.56962</v>
      </c>
      <c r="I88" s="63">
        <v>39.5</v>
      </c>
      <c r="L88" s="65"/>
    </row>
    <row r="89" spans="1:12" s="7" customFormat="1" ht="15.75" customHeight="1">
      <c r="A89" s="113" t="s">
        <v>43</v>
      </c>
      <c r="B89" s="12" t="s">
        <v>18</v>
      </c>
      <c r="C89" s="13"/>
      <c r="D89" s="13"/>
      <c r="E89" s="96">
        <f>ROUND(I89*H89,2)</f>
        <v>19.59</v>
      </c>
      <c r="F89" s="8"/>
      <c r="G89" s="8"/>
      <c r="H89" s="62">
        <v>0.59364</v>
      </c>
      <c r="I89" s="63">
        <v>33</v>
      </c>
      <c r="L89" s="65"/>
    </row>
    <row r="90" spans="1:12" s="7" customFormat="1" ht="15.75" customHeight="1">
      <c r="A90" s="113" t="s">
        <v>44</v>
      </c>
      <c r="B90" s="12"/>
      <c r="C90" s="13"/>
      <c r="D90" s="13"/>
      <c r="E90" s="96"/>
      <c r="F90" s="8"/>
      <c r="G90" s="8"/>
      <c r="H90" s="39"/>
      <c r="I90" s="24"/>
      <c r="L90" s="65"/>
    </row>
    <row r="91" spans="1:12" s="7" customFormat="1" ht="52.5" customHeight="1">
      <c r="A91" s="92" t="s">
        <v>45</v>
      </c>
      <c r="B91" s="3" t="s">
        <v>37</v>
      </c>
      <c r="C91" s="8"/>
      <c r="D91" s="8"/>
      <c r="E91" s="94">
        <f>I91</f>
        <v>2.51</v>
      </c>
      <c r="F91" s="8"/>
      <c r="G91" s="8"/>
      <c r="H91" s="62">
        <v>1</v>
      </c>
      <c r="I91" s="63">
        <v>2.51</v>
      </c>
      <c r="L91" s="65"/>
    </row>
    <row r="92" spans="1:12" s="7" customFormat="1" ht="39.75" customHeight="1">
      <c r="A92" s="92" t="s">
        <v>46</v>
      </c>
      <c r="B92" s="3" t="s">
        <v>37</v>
      </c>
      <c r="C92" s="8"/>
      <c r="D92" s="8"/>
      <c r="E92" s="94">
        <f>I92</f>
        <v>3.59</v>
      </c>
      <c r="F92" s="8"/>
      <c r="G92" s="8"/>
      <c r="H92" s="62">
        <v>1</v>
      </c>
      <c r="I92" s="63">
        <v>3.59</v>
      </c>
      <c r="L92" s="65"/>
    </row>
    <row r="93" spans="1:12" s="7" customFormat="1" ht="115.5" customHeight="1">
      <c r="A93" s="149" t="s">
        <v>101</v>
      </c>
      <c r="B93" s="150"/>
      <c r="C93" s="150"/>
      <c r="D93" s="150"/>
      <c r="E93" s="150"/>
      <c r="F93" s="150"/>
      <c r="G93" s="151"/>
      <c r="H93" s="29"/>
      <c r="I93" s="29"/>
      <c r="J93" s="29"/>
      <c r="K93" s="29"/>
      <c r="L93" s="67"/>
    </row>
    <row r="94" spans="1:12" s="7" customFormat="1" ht="15.75" customHeight="1">
      <c r="A94" s="136" t="s">
        <v>77</v>
      </c>
      <c r="B94" s="137"/>
      <c r="C94" s="137"/>
      <c r="D94" s="137"/>
      <c r="E94" s="137"/>
      <c r="F94" s="137"/>
      <c r="G94" s="138"/>
      <c r="I94" s="36"/>
      <c r="J94" s="31"/>
      <c r="K94" s="31"/>
      <c r="L94" s="65"/>
    </row>
    <row r="95" spans="1:12" s="7" customFormat="1" ht="16.5" customHeight="1" thickBot="1">
      <c r="A95" s="136" t="s">
        <v>78</v>
      </c>
      <c r="B95" s="137"/>
      <c r="C95" s="137"/>
      <c r="D95" s="137"/>
      <c r="E95" s="137"/>
      <c r="F95" s="137"/>
      <c r="G95" s="138"/>
      <c r="H95"/>
      <c r="J95" s="72"/>
      <c r="K95" s="124">
        <f>K61</f>
        <v>2693.27</v>
      </c>
      <c r="L95" s="68"/>
    </row>
    <row r="96" spans="1:12" s="7" customFormat="1" ht="15.75" customHeight="1" thickTop="1">
      <c r="A96" s="125" t="s">
        <v>106</v>
      </c>
      <c r="B96" s="42" t="s">
        <v>19</v>
      </c>
      <c r="C96" s="8"/>
      <c r="D96" s="4">
        <v>0.0333</v>
      </c>
      <c r="E96" s="8"/>
      <c r="F96" s="8"/>
      <c r="G96" s="4"/>
      <c r="H96" s="40"/>
      <c r="I96" s="33"/>
      <c r="J96" s="34"/>
      <c r="K96" s="32"/>
      <c r="L96" s="68"/>
    </row>
    <row r="97" spans="1:12" s="7" customFormat="1" ht="51.75" customHeight="1" thickBot="1">
      <c r="A97" s="132"/>
      <c r="B97" s="3" t="s">
        <v>15</v>
      </c>
      <c r="C97" s="8"/>
      <c r="D97" s="4"/>
      <c r="E97" s="101">
        <f>I97</f>
        <v>1770.97</v>
      </c>
      <c r="F97" s="102"/>
      <c r="G97" s="97"/>
      <c r="H97" s="46">
        <v>0.657554</v>
      </c>
      <c r="I97" s="58">
        <f>ROUND(K95*H97,2)</f>
        <v>1770.97</v>
      </c>
      <c r="J97" s="48"/>
      <c r="K97" s="49"/>
      <c r="L97" s="104"/>
    </row>
    <row r="98" spans="1:12" s="7" customFormat="1" ht="15.75" customHeight="1">
      <c r="A98" s="125" t="s">
        <v>107</v>
      </c>
      <c r="B98" s="42" t="s">
        <v>19</v>
      </c>
      <c r="C98" s="8"/>
      <c r="D98" s="4">
        <v>0.0284</v>
      </c>
      <c r="E98" s="100"/>
      <c r="F98" s="98"/>
      <c r="G98" s="96"/>
      <c r="H98" s="40"/>
      <c r="I98" s="33"/>
      <c r="J98" s="32"/>
      <c r="K98" s="32"/>
      <c r="L98" s="65"/>
    </row>
    <row r="99" spans="1:12" s="7" customFormat="1" ht="51" customHeight="1" thickBot="1">
      <c r="A99" s="132"/>
      <c r="B99" s="3" t="s">
        <v>15</v>
      </c>
      <c r="C99" s="8"/>
      <c r="D99" s="4"/>
      <c r="E99" s="101">
        <f>I99</f>
        <v>2004.22</v>
      </c>
      <c r="F99" s="95"/>
      <c r="G99" s="97"/>
      <c r="H99" s="46">
        <v>0.74416</v>
      </c>
      <c r="I99" s="58">
        <f>ROUND(K95*H99,2)+L99</f>
        <v>2004.22</v>
      </c>
      <c r="J99" s="48"/>
      <c r="K99" s="49"/>
      <c r="L99" s="106"/>
    </row>
    <row r="100" spans="1:12" s="7" customFormat="1" ht="15.75" customHeight="1">
      <c r="A100" s="125" t="s">
        <v>108</v>
      </c>
      <c r="B100" s="42" t="s">
        <v>19</v>
      </c>
      <c r="C100" s="8"/>
      <c r="D100" s="4">
        <v>0.0239</v>
      </c>
      <c r="E100" s="100"/>
      <c r="F100" s="98"/>
      <c r="G100" s="96"/>
      <c r="H100" s="40"/>
      <c r="I100" s="33"/>
      <c r="J100" s="32"/>
      <c r="K100" s="32"/>
      <c r="L100" s="66"/>
    </row>
    <row r="101" spans="1:12" s="7" customFormat="1" ht="50.25" customHeight="1" thickBot="1">
      <c r="A101" s="126"/>
      <c r="B101" s="3" t="s">
        <v>15</v>
      </c>
      <c r="C101" s="8"/>
      <c r="D101" s="4"/>
      <c r="E101" s="101">
        <f>I101</f>
        <v>2003.9</v>
      </c>
      <c r="F101" s="95"/>
      <c r="G101" s="97"/>
      <c r="H101" s="46">
        <v>0.74404</v>
      </c>
      <c r="I101" s="58">
        <f>ROUND(K95*H101,2)+L101</f>
        <v>2003.9</v>
      </c>
      <c r="J101" s="48"/>
      <c r="K101" s="49"/>
      <c r="L101" s="106"/>
    </row>
    <row r="102" spans="1:12" s="7" customFormat="1" ht="28.5" customHeight="1" thickBot="1">
      <c r="A102" s="107" t="s">
        <v>121</v>
      </c>
      <c r="B102" s="3" t="s">
        <v>15</v>
      </c>
      <c r="C102" s="8"/>
      <c r="D102" s="8"/>
      <c r="E102" s="101">
        <f>I102</f>
        <v>1936.87</v>
      </c>
      <c r="F102" s="98"/>
      <c r="G102" s="96"/>
      <c r="H102" s="87">
        <v>0.719152</v>
      </c>
      <c r="I102" s="84">
        <f>ROUND(K95*H102,2)+L102</f>
        <v>1936.87</v>
      </c>
      <c r="J102" s="85"/>
      <c r="K102" s="86"/>
      <c r="L102" s="106"/>
    </row>
    <row r="103" spans="1:12" s="7" customFormat="1" ht="41.25" customHeight="1" thickBot="1">
      <c r="A103" s="109" t="s">
        <v>120</v>
      </c>
      <c r="B103" s="3" t="s">
        <v>15</v>
      </c>
      <c r="C103" s="8"/>
      <c r="D103" s="4"/>
      <c r="E103" s="101">
        <f>I103</f>
        <v>858.86</v>
      </c>
      <c r="F103" s="95"/>
      <c r="G103" s="97"/>
      <c r="H103" s="87">
        <v>0.31889</v>
      </c>
      <c r="I103" s="88">
        <f>ROUND(K95*H103,2)+L103</f>
        <v>858.86</v>
      </c>
      <c r="J103" s="85"/>
      <c r="K103" s="86"/>
      <c r="L103" s="106"/>
    </row>
    <row r="104" spans="1:12" s="7" customFormat="1" ht="15.75" customHeight="1" thickBot="1">
      <c r="A104" s="144" t="s">
        <v>79</v>
      </c>
      <c r="B104" s="145"/>
      <c r="C104" s="145"/>
      <c r="D104" s="145"/>
      <c r="E104" s="145"/>
      <c r="F104" s="145"/>
      <c r="G104" s="146"/>
      <c r="H104" s="39"/>
      <c r="I104" s="24"/>
      <c r="J104" s="71"/>
      <c r="K104" s="71">
        <f>K70</f>
        <v>2018.47</v>
      </c>
      <c r="L104" s="66"/>
    </row>
    <row r="105" spans="1:12" s="7" customFormat="1" ht="15.75" customHeight="1" thickTop="1">
      <c r="A105" s="125" t="s">
        <v>127</v>
      </c>
      <c r="B105" s="43" t="s">
        <v>19</v>
      </c>
      <c r="C105" s="8"/>
      <c r="D105" s="4">
        <v>0.0239</v>
      </c>
      <c r="E105" s="8"/>
      <c r="F105" s="8"/>
      <c r="G105" s="19"/>
      <c r="H105" s="50"/>
      <c r="I105" s="52"/>
      <c r="J105" s="50"/>
      <c r="K105" s="50"/>
      <c r="L105" s="66"/>
    </row>
    <row r="106" spans="1:12" s="7" customFormat="1" ht="38.25" customHeight="1" thickBot="1">
      <c r="A106" s="126"/>
      <c r="B106" s="3" t="s">
        <v>15</v>
      </c>
      <c r="C106" s="8"/>
      <c r="D106" s="4"/>
      <c r="E106" s="101">
        <f>I106</f>
        <v>1193.01</v>
      </c>
      <c r="F106" s="100"/>
      <c r="G106" s="101"/>
      <c r="H106" s="54">
        <v>0.591047</v>
      </c>
      <c r="I106" s="55">
        <f>ROUND(K104*H106,2)</f>
        <v>1193.01</v>
      </c>
      <c r="J106" s="56"/>
      <c r="K106" s="57"/>
      <c r="L106" s="66"/>
    </row>
    <row r="107" spans="1:12" s="7" customFormat="1" ht="29.25" customHeight="1">
      <c r="A107" s="107" t="s">
        <v>128</v>
      </c>
      <c r="B107" s="3" t="s">
        <v>15</v>
      </c>
      <c r="C107" s="8"/>
      <c r="D107" s="8"/>
      <c r="E107" s="101">
        <f>I107</f>
        <v>1193.01</v>
      </c>
      <c r="F107" s="100"/>
      <c r="G107" s="100"/>
      <c r="H107" s="51">
        <v>0.591047</v>
      </c>
      <c r="I107" s="52">
        <f>ROUND(K104*H107,2)</f>
        <v>1193.01</v>
      </c>
      <c r="J107" s="53"/>
      <c r="K107" s="50"/>
      <c r="L107" s="66"/>
    </row>
    <row r="108" spans="1:12" s="7" customFormat="1" ht="15.75" customHeight="1">
      <c r="A108" s="136" t="s">
        <v>80</v>
      </c>
      <c r="B108" s="147"/>
      <c r="C108" s="147"/>
      <c r="D108" s="147"/>
      <c r="E108" s="147"/>
      <c r="F108" s="147"/>
      <c r="G108" s="148"/>
      <c r="H108" s="51"/>
      <c r="I108" s="52"/>
      <c r="J108" s="30"/>
      <c r="K108" s="30">
        <f>K74</f>
        <v>2440.43</v>
      </c>
      <c r="L108" s="74"/>
    </row>
    <row r="109" spans="1:12" s="7" customFormat="1" ht="15.75" customHeight="1">
      <c r="A109" s="125" t="s">
        <v>137</v>
      </c>
      <c r="B109" s="43" t="s">
        <v>19</v>
      </c>
      <c r="C109" s="8"/>
      <c r="D109" s="4">
        <v>0.0333</v>
      </c>
      <c r="E109" s="4"/>
      <c r="F109" s="8"/>
      <c r="G109" s="4"/>
      <c r="H109" s="40"/>
      <c r="I109" s="59"/>
      <c r="J109" s="34"/>
      <c r="K109" s="32"/>
      <c r="L109" s="45"/>
    </row>
    <row r="110" spans="1:12" s="7" customFormat="1" ht="54" customHeight="1" thickBot="1">
      <c r="A110" s="132"/>
      <c r="B110" s="3" t="s">
        <v>15</v>
      </c>
      <c r="C110" s="8"/>
      <c r="D110" s="4"/>
      <c r="E110" s="37">
        <f>I110</f>
        <v>1501.1</v>
      </c>
      <c r="F110" s="8"/>
      <c r="G110" s="19"/>
      <c r="H110" s="46">
        <v>0.615096</v>
      </c>
      <c r="I110" s="47">
        <f>ROUND(K108*H110,2)+L110</f>
        <v>1501.1</v>
      </c>
      <c r="J110" s="48"/>
      <c r="K110" s="49"/>
      <c r="L110" s="104"/>
    </row>
    <row r="111" spans="1:12" s="7" customFormat="1" ht="15.75" customHeight="1">
      <c r="A111" s="125" t="s">
        <v>138</v>
      </c>
      <c r="B111" s="43" t="s">
        <v>19</v>
      </c>
      <c r="C111" s="8"/>
      <c r="D111" s="4">
        <v>0.0284</v>
      </c>
      <c r="E111" s="18"/>
      <c r="F111" s="8"/>
      <c r="G111" s="4"/>
      <c r="H111" s="40"/>
      <c r="I111" s="59"/>
      <c r="J111" s="32"/>
      <c r="K111" s="32"/>
      <c r="L111" s="64"/>
    </row>
    <row r="112" spans="1:12" s="7" customFormat="1" ht="53.25" customHeight="1" thickBot="1">
      <c r="A112" s="132"/>
      <c r="B112" s="3" t="s">
        <v>15</v>
      </c>
      <c r="C112" s="8"/>
      <c r="D112" s="4"/>
      <c r="E112" s="37">
        <f>I112</f>
        <v>1736.62</v>
      </c>
      <c r="F112" s="8"/>
      <c r="G112" s="19"/>
      <c r="H112" s="46">
        <v>0.711604</v>
      </c>
      <c r="I112" s="47">
        <f>ROUND(K108*H112,2)+L112</f>
        <v>1736.62</v>
      </c>
      <c r="J112" s="48"/>
      <c r="K112" s="49"/>
      <c r="L112" s="104"/>
    </row>
    <row r="113" spans="1:12" s="7" customFormat="1" ht="15.75" customHeight="1">
      <c r="A113" s="125" t="s">
        <v>139</v>
      </c>
      <c r="B113" s="43" t="s">
        <v>19</v>
      </c>
      <c r="C113" s="8"/>
      <c r="D113" s="4">
        <v>0.0239</v>
      </c>
      <c r="E113" s="18"/>
      <c r="F113" s="8"/>
      <c r="G113" s="4"/>
      <c r="H113" s="40"/>
      <c r="I113" s="59"/>
      <c r="J113" s="32"/>
      <c r="K113" s="32"/>
      <c r="L113" s="64"/>
    </row>
    <row r="114" spans="1:12" s="7" customFormat="1" ht="51.75" customHeight="1" thickBot="1">
      <c r="A114" s="126"/>
      <c r="B114" s="3" t="s">
        <v>15</v>
      </c>
      <c r="C114" s="8"/>
      <c r="D114" s="4"/>
      <c r="E114" s="37">
        <f>I114</f>
        <v>1918.55</v>
      </c>
      <c r="F114" s="8"/>
      <c r="G114" s="19"/>
      <c r="H114" s="46">
        <v>0.786152</v>
      </c>
      <c r="I114" s="47">
        <f>ROUND(K108*H114,2)+L114</f>
        <v>1918.55</v>
      </c>
      <c r="J114" s="48"/>
      <c r="K114" s="49"/>
      <c r="L114" s="104"/>
    </row>
    <row r="115" spans="1:14" s="7" customFormat="1" ht="29.25" customHeight="1">
      <c r="A115" s="107" t="s">
        <v>140</v>
      </c>
      <c r="B115" s="3" t="s">
        <v>15</v>
      </c>
      <c r="C115" s="8"/>
      <c r="D115" s="8"/>
      <c r="E115" s="37">
        <f>I115</f>
        <v>1613.12</v>
      </c>
      <c r="F115" s="8"/>
      <c r="G115" s="4"/>
      <c r="H115" s="40">
        <v>0.661</v>
      </c>
      <c r="I115" s="33">
        <f>ROUND($K$74*H115,2)</f>
        <v>1613.12</v>
      </c>
      <c r="J115" s="34"/>
      <c r="K115" s="32">
        <f>K108</f>
        <v>2440.43</v>
      </c>
      <c r="L115" s="64"/>
      <c r="N115" s="41"/>
    </row>
    <row r="116" spans="1:14" s="7" customFormat="1" ht="29.25" customHeight="1">
      <c r="A116" s="136" t="s">
        <v>81</v>
      </c>
      <c r="B116" s="137"/>
      <c r="C116" s="137"/>
      <c r="D116" s="137"/>
      <c r="E116" s="137"/>
      <c r="F116" s="137"/>
      <c r="G116" s="138"/>
      <c r="L116" s="64"/>
      <c r="N116" s="41"/>
    </row>
    <row r="117" spans="1:14" s="7" customFormat="1" ht="15.75" customHeight="1">
      <c r="A117" s="113" t="s">
        <v>82</v>
      </c>
      <c r="B117" s="114"/>
      <c r="C117" s="115"/>
      <c r="D117" s="115"/>
      <c r="E117" s="116"/>
      <c r="F117" s="115"/>
      <c r="G117" s="115"/>
      <c r="H117" s="62"/>
      <c r="I117" s="63"/>
      <c r="L117" s="64"/>
      <c r="N117" s="41"/>
    </row>
    <row r="118" spans="1:14" s="7" customFormat="1" ht="15.75" customHeight="1">
      <c r="A118" s="91" t="s">
        <v>38</v>
      </c>
      <c r="B118" s="3" t="s">
        <v>18</v>
      </c>
      <c r="C118" s="8"/>
      <c r="D118" s="8"/>
      <c r="E118" s="94">
        <f>ROUND(I118*H118,2)</f>
        <v>142.22</v>
      </c>
      <c r="F118" s="8"/>
      <c r="G118" s="8"/>
      <c r="H118" s="62">
        <v>0.7267</v>
      </c>
      <c r="I118" s="63">
        <f>I84</f>
        <v>195.71</v>
      </c>
      <c r="L118" s="64"/>
      <c r="N118" s="41"/>
    </row>
    <row r="119" spans="1:14" s="7" customFormat="1" ht="15.75" customHeight="1">
      <c r="A119" s="91" t="s">
        <v>39</v>
      </c>
      <c r="B119" s="3" t="s">
        <v>18</v>
      </c>
      <c r="C119" s="8"/>
      <c r="D119" s="8"/>
      <c r="E119" s="94">
        <f>ROUND(I119*H119,2)</f>
        <v>135.82</v>
      </c>
      <c r="F119" s="8"/>
      <c r="G119" s="8"/>
      <c r="H119" s="62">
        <v>0.72596</v>
      </c>
      <c r="I119" s="63">
        <f>I85</f>
        <v>187.09</v>
      </c>
      <c r="J119" s="105"/>
      <c r="L119" s="64"/>
      <c r="N119" s="41"/>
    </row>
    <row r="120" spans="1:14" s="7" customFormat="1" ht="15.75" customHeight="1">
      <c r="A120" s="117" t="s">
        <v>48</v>
      </c>
      <c r="B120" s="3"/>
      <c r="C120" s="8"/>
      <c r="D120" s="8"/>
      <c r="E120" s="94"/>
      <c r="F120" s="8"/>
      <c r="G120" s="8"/>
      <c r="H120" s="39"/>
      <c r="I120" s="24"/>
      <c r="L120" s="64"/>
      <c r="N120" s="41"/>
    </row>
    <row r="121" spans="1:14" s="7" customFormat="1" ht="15.75" customHeight="1">
      <c r="A121" s="91" t="s">
        <v>38</v>
      </c>
      <c r="B121" s="3" t="s">
        <v>16</v>
      </c>
      <c r="C121" s="8"/>
      <c r="D121" s="8"/>
      <c r="E121" s="101">
        <f>ROUND(I121*H121,2)</f>
        <v>95.12</v>
      </c>
      <c r="F121" s="8"/>
      <c r="G121" s="8"/>
      <c r="H121" s="62">
        <v>0.59491</v>
      </c>
      <c r="I121" s="63">
        <f>I87</f>
        <v>159.89</v>
      </c>
      <c r="L121" s="64"/>
      <c r="N121" s="41"/>
    </row>
    <row r="122" spans="1:14" s="7" customFormat="1" ht="15.75" customHeight="1">
      <c r="A122" s="113" t="s">
        <v>83</v>
      </c>
      <c r="B122" s="3" t="s">
        <v>16</v>
      </c>
      <c r="C122" s="8"/>
      <c r="D122" s="8"/>
      <c r="E122" s="94">
        <f>ROUND(I122*H122,2)</f>
        <v>22.5</v>
      </c>
      <c r="F122" s="8"/>
      <c r="G122" s="8"/>
      <c r="H122" s="62">
        <v>0.56962</v>
      </c>
      <c r="I122" s="63">
        <f>I88</f>
        <v>39.5</v>
      </c>
      <c r="L122" s="64"/>
      <c r="N122" s="41"/>
    </row>
    <row r="123" spans="1:14" s="7" customFormat="1" ht="15.75" customHeight="1">
      <c r="A123" s="113" t="s">
        <v>49</v>
      </c>
      <c r="B123" s="12" t="s">
        <v>18</v>
      </c>
      <c r="C123" s="13"/>
      <c r="D123" s="13"/>
      <c r="E123" s="96">
        <f>ROUND(I123*H123,2)</f>
        <v>19.59</v>
      </c>
      <c r="F123" s="8"/>
      <c r="G123" s="8"/>
      <c r="H123" s="62">
        <v>0.59364</v>
      </c>
      <c r="I123" s="63">
        <f>I89</f>
        <v>33</v>
      </c>
      <c r="L123" s="64"/>
      <c r="N123" s="41"/>
    </row>
    <row r="124" spans="1:12" s="7" customFormat="1" ht="72" customHeight="1">
      <c r="A124" s="149" t="s">
        <v>102</v>
      </c>
      <c r="B124" s="150"/>
      <c r="C124" s="150"/>
      <c r="D124" s="150"/>
      <c r="E124" s="150"/>
      <c r="F124" s="150"/>
      <c r="G124" s="151"/>
      <c r="H124" s="29"/>
      <c r="I124" s="29"/>
      <c r="J124" s="29"/>
      <c r="K124" s="29"/>
      <c r="L124" s="67"/>
    </row>
    <row r="125" spans="1:12" s="7" customFormat="1" ht="15.75" customHeight="1">
      <c r="A125" s="136" t="s">
        <v>84</v>
      </c>
      <c r="B125" s="137"/>
      <c r="C125" s="137"/>
      <c r="D125" s="137"/>
      <c r="E125" s="137"/>
      <c r="F125" s="137"/>
      <c r="G125" s="138"/>
      <c r="I125" s="36"/>
      <c r="J125" s="31"/>
      <c r="K125" s="31"/>
      <c r="L125" s="65"/>
    </row>
    <row r="126" spans="1:12" s="7" customFormat="1" ht="15.75" customHeight="1" thickBot="1">
      <c r="A126" s="136" t="s">
        <v>85</v>
      </c>
      <c r="B126" s="137"/>
      <c r="C126" s="137"/>
      <c r="D126" s="137"/>
      <c r="E126" s="137"/>
      <c r="F126" s="137"/>
      <c r="G126" s="138"/>
      <c r="H126"/>
      <c r="J126" s="72"/>
      <c r="K126" s="72">
        <f>K61</f>
        <v>2693.27</v>
      </c>
      <c r="L126" s="68"/>
    </row>
    <row r="127" spans="1:12" s="7" customFormat="1" ht="15.75" customHeight="1" thickTop="1">
      <c r="A127" s="125" t="s">
        <v>109</v>
      </c>
      <c r="B127" s="42" t="s">
        <v>19</v>
      </c>
      <c r="C127" s="8"/>
      <c r="D127" s="4">
        <v>0.0333</v>
      </c>
      <c r="E127" s="8"/>
      <c r="F127" s="8"/>
      <c r="G127" s="4"/>
      <c r="H127" s="40"/>
      <c r="I127" s="33"/>
      <c r="J127" s="34"/>
      <c r="K127" s="32"/>
      <c r="L127" s="68"/>
    </row>
    <row r="128" spans="1:12" s="7" customFormat="1" ht="53.25" customHeight="1">
      <c r="A128" s="132"/>
      <c r="B128" s="3" t="s">
        <v>15</v>
      </c>
      <c r="C128" s="8"/>
      <c r="D128" s="4"/>
      <c r="E128" s="101">
        <f>I128</f>
        <v>2004.38</v>
      </c>
      <c r="F128" s="102"/>
      <c r="G128" s="97"/>
      <c r="H128" s="40">
        <v>0.744218</v>
      </c>
      <c r="I128" s="33">
        <f>ROUND(K126*H128,2)</f>
        <v>2004.38</v>
      </c>
      <c r="J128" s="34"/>
      <c r="K128" s="32"/>
      <c r="L128" s="104"/>
    </row>
    <row r="129" spans="1:12" s="7" customFormat="1" ht="15.75" customHeight="1">
      <c r="A129" s="125" t="s">
        <v>110</v>
      </c>
      <c r="B129" s="42" t="s">
        <v>19</v>
      </c>
      <c r="C129" s="8"/>
      <c r="D129" s="4">
        <v>0.0284</v>
      </c>
      <c r="E129" s="99"/>
      <c r="F129" s="98"/>
      <c r="G129" s="96"/>
      <c r="H129" s="40"/>
      <c r="I129" s="33"/>
      <c r="J129" s="32"/>
      <c r="K129" s="32"/>
      <c r="L129" s="65"/>
    </row>
    <row r="130" spans="1:12" s="7" customFormat="1" ht="51" customHeight="1">
      <c r="A130" s="132"/>
      <c r="B130" s="3" t="s">
        <v>15</v>
      </c>
      <c r="C130" s="8"/>
      <c r="D130" s="4"/>
      <c r="E130" s="101">
        <f>I130</f>
        <v>2004.38</v>
      </c>
      <c r="F130" s="95"/>
      <c r="G130" s="97"/>
      <c r="H130" s="40">
        <v>0.744218</v>
      </c>
      <c r="I130" s="33">
        <f>ROUND(K126*H130,2)</f>
        <v>2004.38</v>
      </c>
      <c r="J130" s="34"/>
      <c r="K130" s="32"/>
      <c r="L130" s="106"/>
    </row>
    <row r="131" spans="1:12" s="7" customFormat="1" ht="15.75" customHeight="1">
      <c r="A131" s="125" t="s">
        <v>111</v>
      </c>
      <c r="B131" s="42" t="s">
        <v>19</v>
      </c>
      <c r="C131" s="8"/>
      <c r="D131" s="4">
        <v>0.0239</v>
      </c>
      <c r="E131" s="99"/>
      <c r="F131" s="98"/>
      <c r="G131" s="96"/>
      <c r="H131" s="40"/>
      <c r="I131" s="33"/>
      <c r="J131" s="32"/>
      <c r="K131" s="32"/>
      <c r="L131" s="66"/>
    </row>
    <row r="132" spans="1:12" s="7" customFormat="1" ht="50.25" customHeight="1" thickBot="1">
      <c r="A132" s="126"/>
      <c r="B132" s="3" t="s">
        <v>15</v>
      </c>
      <c r="C132" s="8"/>
      <c r="D132" s="4"/>
      <c r="E132" s="101">
        <f>I132</f>
        <v>2004.38</v>
      </c>
      <c r="F132" s="95"/>
      <c r="G132" s="97"/>
      <c r="H132" s="40">
        <v>0.744218</v>
      </c>
      <c r="I132" s="58">
        <f>ROUND(K126*H132,2)</f>
        <v>2004.38</v>
      </c>
      <c r="J132" s="48"/>
      <c r="K132" s="49"/>
      <c r="L132" s="66"/>
    </row>
    <row r="133" spans="1:12" s="7" customFormat="1" ht="29.25" customHeight="1" thickBot="1">
      <c r="A133" s="107" t="s">
        <v>122</v>
      </c>
      <c r="B133" s="3" t="s">
        <v>15</v>
      </c>
      <c r="C133" s="8"/>
      <c r="D133" s="8"/>
      <c r="E133" s="101">
        <f>I133</f>
        <v>2004.38</v>
      </c>
      <c r="F133" s="98"/>
      <c r="G133" s="96"/>
      <c r="H133" s="40">
        <v>0.744218</v>
      </c>
      <c r="I133" s="84">
        <f>ROUND($K$95*H133,2)</f>
        <v>2004.38</v>
      </c>
      <c r="J133" s="85"/>
      <c r="K133" s="86"/>
      <c r="L133" s="110"/>
    </row>
    <row r="134" spans="1:12" s="7" customFormat="1" ht="15.75" customHeight="1" thickBot="1">
      <c r="A134" s="144" t="s">
        <v>86</v>
      </c>
      <c r="B134" s="145"/>
      <c r="C134" s="145"/>
      <c r="D134" s="145"/>
      <c r="E134" s="145"/>
      <c r="F134" s="145"/>
      <c r="G134" s="146"/>
      <c r="H134" s="39"/>
      <c r="I134" s="24"/>
      <c r="J134" s="71"/>
      <c r="K134" s="71">
        <f>K104</f>
        <v>2018.47</v>
      </c>
      <c r="L134" s="66"/>
    </row>
    <row r="135" spans="1:12" s="7" customFormat="1" ht="15.75" customHeight="1" thickTop="1">
      <c r="A135" s="125" t="s">
        <v>129</v>
      </c>
      <c r="B135" s="43" t="s">
        <v>19</v>
      </c>
      <c r="C135" s="8"/>
      <c r="D135" s="4">
        <v>0.0239</v>
      </c>
      <c r="E135" s="8"/>
      <c r="F135" s="8"/>
      <c r="G135" s="19"/>
      <c r="H135" s="50"/>
      <c r="I135" s="52"/>
      <c r="J135" s="50"/>
      <c r="K135" s="50"/>
      <c r="L135" s="66"/>
    </row>
    <row r="136" spans="1:12" s="7" customFormat="1" ht="51.75" customHeight="1" thickBot="1">
      <c r="A136" s="126"/>
      <c r="B136" s="3" t="s">
        <v>15</v>
      </c>
      <c r="C136" s="8"/>
      <c r="D136" s="4"/>
      <c r="E136" s="101">
        <f>I136</f>
        <v>1193.01</v>
      </c>
      <c r="F136" s="100"/>
      <c r="G136" s="101"/>
      <c r="H136" s="54">
        <v>0.591047</v>
      </c>
      <c r="I136" s="55">
        <f>ROUND(K134*H136,2)</f>
        <v>1193.01</v>
      </c>
      <c r="J136" s="56"/>
      <c r="K136" s="57"/>
      <c r="L136" s="66"/>
    </row>
    <row r="137" spans="1:12" s="7" customFormat="1" ht="29.25" customHeight="1" thickBot="1">
      <c r="A137" s="107" t="s">
        <v>130</v>
      </c>
      <c r="B137" s="3" t="s">
        <v>15</v>
      </c>
      <c r="C137" s="8"/>
      <c r="D137" s="8"/>
      <c r="E137" s="101">
        <f>I137</f>
        <v>1193.01</v>
      </c>
      <c r="F137" s="100"/>
      <c r="G137" s="100"/>
      <c r="H137" s="54">
        <v>0.591047</v>
      </c>
      <c r="I137" s="52">
        <f>ROUND(K134*H137,2)</f>
        <v>1193.01</v>
      </c>
      <c r="J137" s="53"/>
      <c r="K137" s="50"/>
      <c r="L137" s="66"/>
    </row>
    <row r="138" spans="1:12" s="7" customFormat="1" ht="15.75" customHeight="1">
      <c r="A138" s="136" t="s">
        <v>87</v>
      </c>
      <c r="B138" s="147"/>
      <c r="C138" s="147"/>
      <c r="D138" s="147"/>
      <c r="E138" s="147"/>
      <c r="F138" s="147"/>
      <c r="G138" s="148"/>
      <c r="H138" s="51"/>
      <c r="I138" s="52"/>
      <c r="J138" s="30"/>
      <c r="K138" s="30">
        <f>K108</f>
        <v>2440.43</v>
      </c>
      <c r="L138" s="74"/>
    </row>
    <row r="139" spans="1:12" s="7" customFormat="1" ht="15.75" customHeight="1">
      <c r="A139" s="125" t="s">
        <v>141</v>
      </c>
      <c r="B139" s="43" t="s">
        <v>19</v>
      </c>
      <c r="C139" s="8"/>
      <c r="D139" s="4">
        <v>0.0333</v>
      </c>
      <c r="E139" s="4"/>
      <c r="F139" s="8"/>
      <c r="G139" s="4"/>
      <c r="H139" s="40"/>
      <c r="I139" s="59"/>
      <c r="J139" s="34"/>
      <c r="K139" s="32"/>
      <c r="L139" s="45"/>
    </row>
    <row r="140" spans="1:12" s="7" customFormat="1" ht="51.75" customHeight="1" thickBot="1">
      <c r="A140" s="132"/>
      <c r="B140" s="3" t="s">
        <v>15</v>
      </c>
      <c r="C140" s="8"/>
      <c r="D140" s="4"/>
      <c r="E140" s="37">
        <f>I140</f>
        <v>2197.7</v>
      </c>
      <c r="F140" s="8"/>
      <c r="G140" s="19"/>
      <c r="H140" s="46">
        <v>0.90054</v>
      </c>
      <c r="I140" s="47">
        <f>ROUND(K138*H140,2)</f>
        <v>2197.7</v>
      </c>
      <c r="J140" s="48"/>
      <c r="K140" s="49"/>
      <c r="L140" s="64"/>
    </row>
    <row r="141" spans="1:12" s="7" customFormat="1" ht="15.75" customHeight="1">
      <c r="A141" s="125" t="s">
        <v>142</v>
      </c>
      <c r="B141" s="43" t="s">
        <v>19</v>
      </c>
      <c r="C141" s="8"/>
      <c r="D141" s="4">
        <v>0.0284</v>
      </c>
      <c r="E141" s="4"/>
      <c r="F141" s="8"/>
      <c r="G141" s="4"/>
      <c r="H141" s="40"/>
      <c r="I141" s="59"/>
      <c r="J141" s="32"/>
      <c r="K141" s="32"/>
      <c r="L141" s="64"/>
    </row>
    <row r="142" spans="1:12" s="7" customFormat="1" ht="51" customHeight="1" thickBot="1">
      <c r="A142" s="132"/>
      <c r="B142" s="3" t="s">
        <v>15</v>
      </c>
      <c r="C142" s="8"/>
      <c r="D142" s="4"/>
      <c r="E142" s="37">
        <f>I142</f>
        <v>2197.7</v>
      </c>
      <c r="F142" s="8"/>
      <c r="G142" s="19"/>
      <c r="H142" s="46">
        <v>0.90054</v>
      </c>
      <c r="I142" s="47">
        <f>ROUND(K138*H142,2)</f>
        <v>2197.7</v>
      </c>
      <c r="J142" s="48"/>
      <c r="K142" s="49"/>
      <c r="L142" s="64"/>
    </row>
    <row r="143" spans="1:12" s="7" customFormat="1" ht="15.75" customHeight="1">
      <c r="A143" s="125" t="s">
        <v>143</v>
      </c>
      <c r="B143" s="43" t="s">
        <v>19</v>
      </c>
      <c r="C143" s="8"/>
      <c r="D143" s="4">
        <v>0.0239</v>
      </c>
      <c r="E143" s="4"/>
      <c r="F143" s="8"/>
      <c r="G143" s="4"/>
      <c r="H143" s="40"/>
      <c r="I143" s="59"/>
      <c r="J143" s="32"/>
      <c r="K143" s="32"/>
      <c r="L143" s="64"/>
    </row>
    <row r="144" spans="1:12" s="7" customFormat="1" ht="51" customHeight="1" thickBot="1">
      <c r="A144" s="126"/>
      <c r="B144" s="3" t="s">
        <v>15</v>
      </c>
      <c r="C144" s="8"/>
      <c r="D144" s="4"/>
      <c r="E144" s="37">
        <f>I144</f>
        <v>2197.7</v>
      </c>
      <c r="F144" s="8"/>
      <c r="G144" s="19"/>
      <c r="H144" s="46">
        <v>0.90054</v>
      </c>
      <c r="I144" s="47">
        <f>ROUND(K138*H144,2)</f>
        <v>2197.7</v>
      </c>
      <c r="J144" s="48"/>
      <c r="K144" s="49"/>
      <c r="L144" s="64"/>
    </row>
    <row r="145" spans="1:14" s="7" customFormat="1" ht="29.25" customHeight="1" thickBot="1">
      <c r="A145" s="107" t="s">
        <v>144</v>
      </c>
      <c r="B145" s="3" t="s">
        <v>15</v>
      </c>
      <c r="C145" s="8"/>
      <c r="D145" s="8"/>
      <c r="E145" s="37">
        <f>I145</f>
        <v>2197.7</v>
      </c>
      <c r="F145" s="8"/>
      <c r="G145" s="4"/>
      <c r="H145" s="46">
        <v>0.90054</v>
      </c>
      <c r="I145" s="33">
        <f>ROUND($K$74*H145,2)</f>
        <v>2197.7</v>
      </c>
      <c r="J145" s="34"/>
      <c r="K145" s="32">
        <f>K138</f>
        <v>2440.43</v>
      </c>
      <c r="L145" s="64"/>
      <c r="N145" s="41"/>
    </row>
    <row r="146" spans="1:14" s="7" customFormat="1" ht="29.25" customHeight="1">
      <c r="A146" s="136" t="s">
        <v>88</v>
      </c>
      <c r="B146" s="137"/>
      <c r="C146" s="137"/>
      <c r="D146" s="137"/>
      <c r="E146" s="137"/>
      <c r="F146" s="137"/>
      <c r="G146" s="138"/>
      <c r="L146" s="64"/>
      <c r="N146" s="41"/>
    </row>
    <row r="147" spans="1:14" s="7" customFormat="1" ht="15.75" customHeight="1">
      <c r="A147" s="113" t="s">
        <v>89</v>
      </c>
      <c r="B147" s="114"/>
      <c r="C147" s="115"/>
      <c r="D147" s="115"/>
      <c r="E147" s="116"/>
      <c r="F147" s="115"/>
      <c r="G147" s="115"/>
      <c r="H147" s="62"/>
      <c r="I147" s="63"/>
      <c r="L147" s="64"/>
      <c r="N147" s="41"/>
    </row>
    <row r="148" spans="1:14" s="7" customFormat="1" ht="15.75" customHeight="1">
      <c r="A148" s="91" t="s">
        <v>38</v>
      </c>
      <c r="B148" s="3" t="s">
        <v>18</v>
      </c>
      <c r="C148" s="8"/>
      <c r="D148" s="8"/>
      <c r="E148" s="94">
        <f>ROUND(I148*H148,2)</f>
        <v>142.22</v>
      </c>
      <c r="F148" s="8"/>
      <c r="G148" s="8"/>
      <c r="H148" s="62">
        <v>0.7267</v>
      </c>
      <c r="I148" s="63">
        <f>I84</f>
        <v>195.71</v>
      </c>
      <c r="L148" s="64"/>
      <c r="N148" s="41"/>
    </row>
    <row r="149" spans="1:14" s="7" customFormat="1" ht="15.75" customHeight="1">
      <c r="A149" s="91" t="s">
        <v>39</v>
      </c>
      <c r="B149" s="3" t="s">
        <v>18</v>
      </c>
      <c r="C149" s="8"/>
      <c r="D149" s="8"/>
      <c r="E149" s="94">
        <f>ROUND(I149*H149,2)</f>
        <v>135.82</v>
      </c>
      <c r="F149" s="8"/>
      <c r="G149" s="8"/>
      <c r="H149" s="62">
        <v>0.72596</v>
      </c>
      <c r="I149" s="63">
        <f>I85</f>
        <v>187.09</v>
      </c>
      <c r="J149" s="105"/>
      <c r="L149" s="64"/>
      <c r="N149" s="41"/>
    </row>
    <row r="150" spans="1:14" s="7" customFormat="1" ht="15.75" customHeight="1">
      <c r="A150" s="117" t="s">
        <v>90</v>
      </c>
      <c r="B150" s="3"/>
      <c r="C150" s="8"/>
      <c r="D150" s="8"/>
      <c r="E150" s="94"/>
      <c r="F150" s="8"/>
      <c r="G150" s="8"/>
      <c r="H150" s="39"/>
      <c r="I150" s="24"/>
      <c r="L150" s="64"/>
      <c r="N150" s="41"/>
    </row>
    <row r="151" spans="1:14" s="7" customFormat="1" ht="15.75" customHeight="1">
      <c r="A151" s="91" t="s">
        <v>38</v>
      </c>
      <c r="B151" s="3" t="s">
        <v>16</v>
      </c>
      <c r="C151" s="8"/>
      <c r="D151" s="8"/>
      <c r="E151" s="101">
        <f>ROUND(I151*H151,2)</f>
        <v>95.12</v>
      </c>
      <c r="F151" s="8"/>
      <c r="G151" s="8"/>
      <c r="H151" s="62">
        <v>0.59491</v>
      </c>
      <c r="I151" s="63">
        <f>I121</f>
        <v>159.89</v>
      </c>
      <c r="L151" s="64"/>
      <c r="N151" s="41"/>
    </row>
    <row r="152" spans="1:14" s="7" customFormat="1" ht="15.75" customHeight="1">
      <c r="A152" s="113" t="s">
        <v>47</v>
      </c>
      <c r="B152" s="3" t="s">
        <v>16</v>
      </c>
      <c r="C152" s="8"/>
      <c r="D152" s="8"/>
      <c r="E152" s="94">
        <f>ROUND(I152*H152,2)</f>
        <v>22.5</v>
      </c>
      <c r="F152" s="8"/>
      <c r="G152" s="8"/>
      <c r="H152" s="62">
        <v>0.56962</v>
      </c>
      <c r="I152" s="63">
        <f>I88</f>
        <v>39.5</v>
      </c>
      <c r="L152" s="64"/>
      <c r="N152" s="41"/>
    </row>
    <row r="153" spans="1:14" s="7" customFormat="1" ht="15.75" customHeight="1">
      <c r="A153" s="113" t="s">
        <v>50</v>
      </c>
      <c r="B153" s="12" t="s">
        <v>18</v>
      </c>
      <c r="C153" s="13"/>
      <c r="D153" s="13"/>
      <c r="E153" s="96">
        <f>ROUND(I153*H153,2)</f>
        <v>19.59</v>
      </c>
      <c r="F153" s="8"/>
      <c r="G153" s="8"/>
      <c r="H153" s="62">
        <v>0.59364</v>
      </c>
      <c r="I153" s="63">
        <f>I89</f>
        <v>33</v>
      </c>
      <c r="L153" s="64"/>
      <c r="N153" s="41"/>
    </row>
    <row r="154" spans="1:12" s="7" customFormat="1" ht="31.5" customHeight="1">
      <c r="A154" s="139" t="s">
        <v>91</v>
      </c>
      <c r="B154" s="140"/>
      <c r="C154" s="140"/>
      <c r="D154" s="140"/>
      <c r="E154" s="140"/>
      <c r="F154" s="140"/>
      <c r="G154" s="141"/>
      <c r="H154" s="29"/>
      <c r="I154" s="29"/>
      <c r="J154" s="29"/>
      <c r="K154" s="29"/>
      <c r="L154" s="29"/>
    </row>
    <row r="155" spans="1:12" ht="15.75" customHeight="1">
      <c r="A155" s="127" t="s">
        <v>92</v>
      </c>
      <c r="B155" s="142"/>
      <c r="C155" s="142"/>
      <c r="D155" s="142"/>
      <c r="E155" s="142"/>
      <c r="F155" s="142"/>
      <c r="G155" s="143"/>
      <c r="H155" s="7"/>
      <c r="I155" s="20"/>
      <c r="J155" s="7"/>
      <c r="K155" s="7"/>
      <c r="L155" s="7"/>
    </row>
    <row r="156" spans="1:12" ht="15.75" customHeight="1" thickBot="1">
      <c r="A156" s="127" t="s">
        <v>93</v>
      </c>
      <c r="B156" s="130"/>
      <c r="C156" s="130"/>
      <c r="D156" s="130"/>
      <c r="E156" s="130"/>
      <c r="F156" s="130"/>
      <c r="G156" s="131"/>
      <c r="I156" s="7"/>
      <c r="J156" s="69">
        <v>0.75</v>
      </c>
      <c r="K156" s="69">
        <f>K61</f>
        <v>2693.27</v>
      </c>
      <c r="L156" s="7"/>
    </row>
    <row r="157" spans="1:12" ht="15.75" customHeight="1" thickTop="1">
      <c r="A157" s="125" t="s">
        <v>112</v>
      </c>
      <c r="B157" s="42" t="s">
        <v>19</v>
      </c>
      <c r="C157" s="8"/>
      <c r="D157" s="4">
        <v>0.0333</v>
      </c>
      <c r="E157" s="8"/>
      <c r="F157" s="8"/>
      <c r="G157" s="19"/>
      <c r="H157" s="40"/>
      <c r="I157" s="59"/>
      <c r="J157" s="34"/>
      <c r="K157" s="32"/>
      <c r="L157" s="7"/>
    </row>
    <row r="158" spans="1:12" ht="54" customHeight="1" thickBot="1">
      <c r="A158" s="132"/>
      <c r="B158" s="3" t="s">
        <v>15</v>
      </c>
      <c r="C158" s="8"/>
      <c r="D158" s="4"/>
      <c r="E158" s="101">
        <v>2693.27</v>
      </c>
      <c r="F158" s="95"/>
      <c r="G158" s="97"/>
      <c r="H158" s="46">
        <v>1</v>
      </c>
      <c r="I158" s="58">
        <f>ROUND(K156*J156*D157,2)</f>
        <v>67.26</v>
      </c>
      <c r="J158" s="48"/>
      <c r="K158" s="49"/>
      <c r="L158" s="7"/>
    </row>
    <row r="159" spans="1:12" ht="15.75" customHeight="1">
      <c r="A159" s="125" t="s">
        <v>113</v>
      </c>
      <c r="B159" s="42" t="s">
        <v>19</v>
      </c>
      <c r="C159" s="8"/>
      <c r="D159" s="4">
        <v>0.0284</v>
      </c>
      <c r="E159" s="95"/>
      <c r="F159" s="95"/>
      <c r="G159" s="94"/>
      <c r="H159" s="32"/>
      <c r="I159" s="59"/>
      <c r="J159" s="32"/>
      <c r="K159" s="32"/>
      <c r="L159" s="7"/>
    </row>
    <row r="160" spans="1:12" ht="54" customHeight="1" thickBot="1">
      <c r="A160" s="132"/>
      <c r="B160" s="3" t="s">
        <v>15</v>
      </c>
      <c r="C160" s="8"/>
      <c r="D160" s="4"/>
      <c r="E160" s="101">
        <v>2693.27</v>
      </c>
      <c r="F160" s="95"/>
      <c r="G160" s="97"/>
      <c r="H160" s="46">
        <v>1</v>
      </c>
      <c r="I160" s="58">
        <f>ROUND(K156*J156*D159,2)</f>
        <v>57.37</v>
      </c>
      <c r="J160" s="48"/>
      <c r="K160" s="49"/>
      <c r="L160" s="7"/>
    </row>
    <row r="161" spans="1:12" ht="15.75" customHeight="1">
      <c r="A161" s="125" t="s">
        <v>114</v>
      </c>
      <c r="B161" s="108"/>
      <c r="C161" s="8"/>
      <c r="D161" s="4">
        <v>0.0239</v>
      </c>
      <c r="E161" s="95"/>
      <c r="F161" s="95"/>
      <c r="G161" s="94"/>
      <c r="H161" s="32"/>
      <c r="I161" s="59"/>
      <c r="J161" s="32"/>
      <c r="K161" s="32"/>
      <c r="L161" s="7"/>
    </row>
    <row r="162" spans="1:12" ht="53.25" customHeight="1" thickBot="1">
      <c r="A162" s="126"/>
      <c r="B162" s="3" t="s">
        <v>15</v>
      </c>
      <c r="C162" s="8"/>
      <c r="D162" s="4"/>
      <c r="E162" s="101">
        <v>2693.27</v>
      </c>
      <c r="F162" s="95"/>
      <c r="G162" s="97"/>
      <c r="H162" s="46">
        <v>1</v>
      </c>
      <c r="I162" s="58">
        <f>ROUND(K156*J156*D161,2)</f>
        <v>48.28</v>
      </c>
      <c r="J162" s="48"/>
      <c r="K162" s="49"/>
      <c r="L162" s="7"/>
    </row>
    <row r="163" spans="1:12" ht="28.5" customHeight="1">
      <c r="A163" s="107" t="s">
        <v>123</v>
      </c>
      <c r="B163" s="3" t="s">
        <v>15</v>
      </c>
      <c r="C163" s="8"/>
      <c r="D163" s="8"/>
      <c r="E163" s="101">
        <v>2693.27</v>
      </c>
      <c r="F163" s="95"/>
      <c r="G163" s="94"/>
      <c r="H163" s="40">
        <v>1</v>
      </c>
      <c r="I163" s="33">
        <f>ROUND(K156*H163,2)</f>
        <v>2693.27</v>
      </c>
      <c r="J163" s="34"/>
      <c r="K163" s="32"/>
      <c r="L163" s="7"/>
    </row>
    <row r="164" spans="1:12" ht="42.75" customHeight="1" thickBot="1">
      <c r="A164" s="109" t="s">
        <v>124</v>
      </c>
      <c r="B164" s="3" t="s">
        <v>15</v>
      </c>
      <c r="C164" s="8"/>
      <c r="D164" s="4"/>
      <c r="E164" s="101">
        <v>2693.27</v>
      </c>
      <c r="F164" s="95"/>
      <c r="G164" s="97"/>
      <c r="H164" s="40">
        <v>1</v>
      </c>
      <c r="I164" s="33">
        <f>ROUND(K156*J156*D164,2)</f>
        <v>0</v>
      </c>
      <c r="J164" s="34"/>
      <c r="K164" s="32"/>
      <c r="L164" s="7"/>
    </row>
    <row r="165" spans="1:12" ht="15.75" customHeight="1" thickBot="1">
      <c r="A165" s="127" t="s">
        <v>94</v>
      </c>
      <c r="B165" s="130"/>
      <c r="C165" s="130"/>
      <c r="D165" s="130"/>
      <c r="E165" s="130"/>
      <c r="F165" s="130"/>
      <c r="G165" s="131"/>
      <c r="I165" s="7"/>
      <c r="J165" s="70"/>
      <c r="K165" s="70">
        <f>K138</f>
        <v>2440.43</v>
      </c>
      <c r="L165" s="7"/>
    </row>
    <row r="166" spans="1:12" ht="15.75" customHeight="1" thickTop="1">
      <c r="A166" s="125" t="s">
        <v>145</v>
      </c>
      <c r="B166" s="42" t="s">
        <v>19</v>
      </c>
      <c r="C166" s="8"/>
      <c r="D166" s="4">
        <v>0.0333</v>
      </c>
      <c r="E166" s="4"/>
      <c r="F166" s="8"/>
      <c r="G166" s="4"/>
      <c r="H166" s="51"/>
      <c r="I166" s="60"/>
      <c r="J166" s="53"/>
      <c r="K166" s="50"/>
      <c r="L166" s="7"/>
    </row>
    <row r="167" spans="1:12" ht="51.75" customHeight="1" thickBot="1">
      <c r="A167" s="132"/>
      <c r="B167" s="3" t="s">
        <v>15</v>
      </c>
      <c r="C167" s="8"/>
      <c r="D167" s="4"/>
      <c r="E167" s="37">
        <f>I167</f>
        <v>2440.43</v>
      </c>
      <c r="F167" s="8"/>
      <c r="G167" s="19"/>
      <c r="H167" s="54">
        <v>1</v>
      </c>
      <c r="I167" s="61">
        <f>ROUND(K165*H167,2)</f>
        <v>2440.43</v>
      </c>
      <c r="J167" s="56"/>
      <c r="K167" s="57"/>
      <c r="L167" s="7"/>
    </row>
    <row r="168" spans="1:11" ht="15.75" customHeight="1">
      <c r="A168" s="125" t="s">
        <v>146</v>
      </c>
      <c r="B168" s="42" t="s">
        <v>19</v>
      </c>
      <c r="C168" s="8"/>
      <c r="D168" s="4">
        <v>0.0284</v>
      </c>
      <c r="E168" s="4"/>
      <c r="F168" s="44"/>
      <c r="G168" s="4"/>
      <c r="H168" s="50"/>
      <c r="I168" s="60"/>
      <c r="J168" s="50"/>
      <c r="K168" s="50"/>
    </row>
    <row r="169" spans="1:11" ht="54.75" customHeight="1" thickBot="1">
      <c r="A169" s="132"/>
      <c r="B169" s="3" t="s">
        <v>15</v>
      </c>
      <c r="C169" s="8"/>
      <c r="D169" s="4"/>
      <c r="E169" s="37">
        <f>I169</f>
        <v>2440.43</v>
      </c>
      <c r="F169" s="44"/>
      <c r="G169" s="19"/>
      <c r="H169" s="54">
        <v>1</v>
      </c>
      <c r="I169" s="61">
        <f>ROUND(K165*H169,2)</f>
        <v>2440.43</v>
      </c>
      <c r="J169" s="56"/>
      <c r="K169" s="57"/>
    </row>
    <row r="170" spans="1:12" ht="15.75" customHeight="1">
      <c r="A170" s="125" t="s">
        <v>147</v>
      </c>
      <c r="B170" s="42" t="s">
        <v>19</v>
      </c>
      <c r="C170" s="8"/>
      <c r="D170" s="4">
        <v>0.0239</v>
      </c>
      <c r="E170" s="18"/>
      <c r="F170" s="8"/>
      <c r="G170" s="4"/>
      <c r="H170" s="50"/>
      <c r="I170" s="60"/>
      <c r="J170" s="50"/>
      <c r="K170" s="50"/>
      <c r="L170" s="7"/>
    </row>
    <row r="171" spans="1:12" ht="50.25" customHeight="1" thickBot="1">
      <c r="A171" s="126"/>
      <c r="B171" s="3" t="s">
        <v>15</v>
      </c>
      <c r="C171" s="8"/>
      <c r="D171" s="4"/>
      <c r="E171" s="37">
        <f>I171</f>
        <v>2440.43</v>
      </c>
      <c r="F171" s="8"/>
      <c r="G171" s="19"/>
      <c r="H171" s="54">
        <v>1</v>
      </c>
      <c r="I171" s="61">
        <f>ROUND(K165*H171,2)</f>
        <v>2440.43</v>
      </c>
      <c r="J171" s="56"/>
      <c r="K171" s="57"/>
      <c r="L171" s="7"/>
    </row>
    <row r="172" spans="1:12" ht="28.5" customHeight="1">
      <c r="A172" s="107" t="s">
        <v>148</v>
      </c>
      <c r="B172" s="3" t="s">
        <v>15</v>
      </c>
      <c r="C172" s="8"/>
      <c r="D172" s="8"/>
      <c r="E172" s="37">
        <f>I172</f>
        <v>2440.43</v>
      </c>
      <c r="F172" s="8"/>
      <c r="G172" s="8"/>
      <c r="H172" s="51">
        <v>1</v>
      </c>
      <c r="I172" s="52">
        <f>ROUND(K165*H172,2)</f>
        <v>2440.43</v>
      </c>
      <c r="J172" s="53"/>
      <c r="K172" s="50">
        <f>K165</f>
        <v>2440.43</v>
      </c>
      <c r="L172" s="7"/>
    </row>
    <row r="173" spans="1:11" ht="15.75" customHeight="1" thickBot="1">
      <c r="A173" s="133" t="s">
        <v>95</v>
      </c>
      <c r="B173" s="134"/>
      <c r="C173" s="134"/>
      <c r="D173" s="134"/>
      <c r="E173" s="134"/>
      <c r="F173" s="134"/>
      <c r="G173" s="135"/>
      <c r="H173" s="39"/>
      <c r="I173" s="24"/>
      <c r="J173" s="71"/>
      <c r="K173" s="71">
        <f>K70</f>
        <v>2018.47</v>
      </c>
    </row>
    <row r="174" spans="1:11" ht="15.75" customHeight="1" thickTop="1">
      <c r="A174" s="125" t="s">
        <v>131</v>
      </c>
      <c r="B174" s="42" t="s">
        <v>19</v>
      </c>
      <c r="C174" s="8"/>
      <c r="D174" s="4">
        <v>0.0239</v>
      </c>
      <c r="E174" s="8"/>
      <c r="F174" s="8"/>
      <c r="G174" s="19"/>
      <c r="H174" s="50"/>
      <c r="I174" s="52"/>
      <c r="J174" s="50"/>
      <c r="K174" s="50"/>
    </row>
    <row r="175" spans="1:11" ht="50.25" customHeight="1" thickBot="1">
      <c r="A175" s="126"/>
      <c r="B175" s="3" t="s">
        <v>15</v>
      </c>
      <c r="C175" s="8"/>
      <c r="D175" s="4"/>
      <c r="E175" s="101">
        <f>I175</f>
        <v>2018.47</v>
      </c>
      <c r="F175" s="100"/>
      <c r="G175" s="101"/>
      <c r="H175" s="54">
        <v>1</v>
      </c>
      <c r="I175" s="55">
        <f>ROUND(K173*H175,2)</f>
        <v>2018.47</v>
      </c>
      <c r="J175" s="56"/>
      <c r="K175" s="57"/>
    </row>
    <row r="176" spans="1:11" ht="29.25" customHeight="1">
      <c r="A176" s="107" t="s">
        <v>132</v>
      </c>
      <c r="B176" s="3"/>
      <c r="C176" s="8"/>
      <c r="D176" s="8"/>
      <c r="E176" s="101">
        <f>I176</f>
        <v>2018.47</v>
      </c>
      <c r="F176" s="100"/>
      <c r="G176" s="100"/>
      <c r="H176" s="51">
        <v>1</v>
      </c>
      <c r="I176" s="52">
        <f>ROUND(K173*H176,2)</f>
        <v>2018.47</v>
      </c>
      <c r="J176" s="53"/>
      <c r="K176" s="50">
        <f>K173</f>
        <v>2018.47</v>
      </c>
    </row>
    <row r="177" spans="1:7" ht="28.5" customHeight="1">
      <c r="A177" s="127" t="s">
        <v>96</v>
      </c>
      <c r="B177" s="128"/>
      <c r="C177" s="128"/>
      <c r="D177" s="128"/>
      <c r="E177" s="128"/>
      <c r="F177" s="128"/>
      <c r="G177" s="129"/>
    </row>
    <row r="178" spans="1:9" ht="15.75" customHeight="1">
      <c r="A178" s="35" t="s">
        <v>97</v>
      </c>
      <c r="B178" s="3"/>
      <c r="C178" s="8"/>
      <c r="D178" s="8"/>
      <c r="E178" s="19"/>
      <c r="F178" s="8"/>
      <c r="G178" s="8"/>
      <c r="H178" s="62"/>
      <c r="I178" s="63"/>
    </row>
    <row r="179" spans="1:9" ht="15.75" customHeight="1">
      <c r="A179" s="91" t="s">
        <v>38</v>
      </c>
      <c r="B179" s="3" t="s">
        <v>18</v>
      </c>
      <c r="C179" s="8"/>
      <c r="D179" s="8"/>
      <c r="E179" s="101">
        <f>ROUND(I179*H179,2)</f>
        <v>195.71</v>
      </c>
      <c r="F179" s="8"/>
      <c r="G179" s="8"/>
      <c r="H179" s="62">
        <v>1</v>
      </c>
      <c r="I179" s="63">
        <f>I84</f>
        <v>195.71</v>
      </c>
    </row>
    <row r="180" spans="1:9" ht="15.75" customHeight="1">
      <c r="A180" s="91" t="s">
        <v>39</v>
      </c>
      <c r="B180" s="3" t="s">
        <v>18</v>
      </c>
      <c r="C180" s="8"/>
      <c r="D180" s="8"/>
      <c r="E180" s="101">
        <f>ROUND(I180*H180,2)</f>
        <v>187.09</v>
      </c>
      <c r="F180" s="8"/>
      <c r="G180" s="8"/>
      <c r="H180" s="62">
        <v>1</v>
      </c>
      <c r="I180" s="63">
        <f>I85</f>
        <v>187.09</v>
      </c>
    </row>
    <row r="181" spans="1:9" ht="15.75" customHeight="1">
      <c r="A181" s="21" t="s">
        <v>98</v>
      </c>
      <c r="B181" s="3"/>
      <c r="C181" s="8"/>
      <c r="D181" s="8"/>
      <c r="E181" s="96"/>
      <c r="F181" s="8"/>
      <c r="G181" s="8"/>
      <c r="H181" s="62">
        <v>1</v>
      </c>
      <c r="I181" s="63">
        <f>I87</f>
        <v>159.89</v>
      </c>
    </row>
    <row r="182" spans="1:9" ht="15.75" customHeight="1">
      <c r="A182" s="91" t="s">
        <v>38</v>
      </c>
      <c r="B182" s="3" t="s">
        <v>40</v>
      </c>
      <c r="C182" s="8"/>
      <c r="D182" s="8"/>
      <c r="E182" s="101">
        <f>I181</f>
        <v>159.89</v>
      </c>
      <c r="F182" s="8"/>
      <c r="G182" s="8"/>
      <c r="H182" s="62"/>
      <c r="I182" s="63"/>
    </row>
    <row r="183" spans="1:9" ht="15.75" customHeight="1">
      <c r="A183" s="35" t="s">
        <v>51</v>
      </c>
      <c r="B183" s="3" t="s">
        <v>18</v>
      </c>
      <c r="C183" s="8"/>
      <c r="D183" s="8"/>
      <c r="E183" s="101">
        <f>ROUND(I183*H183,2)</f>
        <v>39.5</v>
      </c>
      <c r="F183" s="8"/>
      <c r="G183" s="8"/>
      <c r="H183" s="62">
        <v>1</v>
      </c>
      <c r="I183" s="63">
        <f>I88</f>
        <v>39.5</v>
      </c>
    </row>
    <row r="184" spans="1:9" ht="15.75" customHeight="1">
      <c r="A184" s="35" t="s">
        <v>99</v>
      </c>
      <c r="B184" s="3" t="s">
        <v>18</v>
      </c>
      <c r="C184" s="8"/>
      <c r="D184" s="8"/>
      <c r="E184" s="101">
        <f>ROUND(I184*H184,2)</f>
        <v>33</v>
      </c>
      <c r="F184" s="8"/>
      <c r="G184" s="8"/>
      <c r="H184" s="62">
        <v>1</v>
      </c>
      <c r="I184" s="63">
        <f>I89</f>
        <v>33</v>
      </c>
    </row>
    <row r="185" spans="1:9" ht="15.75" customHeight="1">
      <c r="A185" s="35" t="s">
        <v>103</v>
      </c>
      <c r="B185" s="3"/>
      <c r="C185" s="8"/>
      <c r="D185" s="8"/>
      <c r="E185" s="97"/>
      <c r="F185" s="8"/>
      <c r="G185" s="8"/>
      <c r="H185" s="62"/>
      <c r="I185" s="63"/>
    </row>
    <row r="186" spans="1:9" ht="36" customHeight="1">
      <c r="A186" s="89" t="s">
        <v>104</v>
      </c>
      <c r="B186" s="3" t="s">
        <v>37</v>
      </c>
      <c r="C186" s="8"/>
      <c r="D186" s="8"/>
      <c r="E186" s="101">
        <f>I186</f>
        <v>2.51</v>
      </c>
      <c r="F186" s="8"/>
      <c r="G186" s="8"/>
      <c r="H186" s="62">
        <v>1</v>
      </c>
      <c r="I186" s="63">
        <f>I91</f>
        <v>2.51</v>
      </c>
    </row>
    <row r="187" spans="1:9" ht="26.25" customHeight="1">
      <c r="A187" s="89" t="s">
        <v>105</v>
      </c>
      <c r="B187" s="3" t="s">
        <v>37</v>
      </c>
      <c r="C187" s="8"/>
      <c r="D187" s="8"/>
      <c r="E187" s="101">
        <f>I187</f>
        <v>3.59</v>
      </c>
      <c r="F187" s="8"/>
      <c r="G187" s="8"/>
      <c r="H187" s="62">
        <v>1</v>
      </c>
      <c r="I187" s="63">
        <f>I92</f>
        <v>3.59</v>
      </c>
    </row>
    <row r="188" spans="1:9" ht="15.75" customHeight="1">
      <c r="A188" s="76"/>
      <c r="B188" s="77"/>
      <c r="C188" s="78"/>
      <c r="D188" s="78"/>
      <c r="E188" s="76"/>
      <c r="F188" s="78"/>
      <c r="G188" s="78"/>
      <c r="H188" s="39"/>
      <c r="I188" s="24"/>
    </row>
  </sheetData>
  <sheetProtection/>
  <mergeCells count="62">
    <mergeCell ref="A2:G2"/>
    <mergeCell ref="A6:A9"/>
    <mergeCell ref="B6:B9"/>
    <mergeCell ref="C6:G6"/>
    <mergeCell ref="C7:D7"/>
    <mergeCell ref="C8:D8"/>
    <mergeCell ref="A16:G16"/>
    <mergeCell ref="A57:G57"/>
    <mergeCell ref="A59:G59"/>
    <mergeCell ref="A60:G60"/>
    <mergeCell ref="E7:E9"/>
    <mergeCell ref="F7:G8"/>
    <mergeCell ref="A61:G61"/>
    <mergeCell ref="A62:A63"/>
    <mergeCell ref="A64:A65"/>
    <mergeCell ref="A66:A67"/>
    <mergeCell ref="A70:G70"/>
    <mergeCell ref="A71:A72"/>
    <mergeCell ref="A74:G74"/>
    <mergeCell ref="A75:A76"/>
    <mergeCell ref="A77:A78"/>
    <mergeCell ref="A79:A80"/>
    <mergeCell ref="A82:G82"/>
    <mergeCell ref="A93:G93"/>
    <mergeCell ref="A94:G94"/>
    <mergeCell ref="A95:G95"/>
    <mergeCell ref="A96:A97"/>
    <mergeCell ref="A98:A99"/>
    <mergeCell ref="A100:A101"/>
    <mergeCell ref="A104:G104"/>
    <mergeCell ref="A105:A106"/>
    <mergeCell ref="A108:G108"/>
    <mergeCell ref="A109:A110"/>
    <mergeCell ref="A111:A112"/>
    <mergeCell ref="A113:A114"/>
    <mergeCell ref="A116:G116"/>
    <mergeCell ref="A124:G124"/>
    <mergeCell ref="A125:G125"/>
    <mergeCell ref="A126:G126"/>
    <mergeCell ref="A127:A128"/>
    <mergeCell ref="A129:A130"/>
    <mergeCell ref="A131:A132"/>
    <mergeCell ref="A134:G134"/>
    <mergeCell ref="A135:A136"/>
    <mergeCell ref="A138:G138"/>
    <mergeCell ref="A139:A140"/>
    <mergeCell ref="A141:A142"/>
    <mergeCell ref="A143:A144"/>
    <mergeCell ref="A146:G146"/>
    <mergeCell ref="A154:G154"/>
    <mergeCell ref="A155:G155"/>
    <mergeCell ref="A156:G156"/>
    <mergeCell ref="A157:A158"/>
    <mergeCell ref="A159:A160"/>
    <mergeCell ref="A161:A162"/>
    <mergeCell ref="A165:G165"/>
    <mergeCell ref="A166:A167"/>
    <mergeCell ref="A168:A169"/>
    <mergeCell ref="A170:A171"/>
    <mergeCell ref="A173:G173"/>
    <mergeCell ref="A174:A175"/>
    <mergeCell ref="A177:G177"/>
  </mergeCells>
  <printOptions/>
  <pageMargins left="0.5118110236220472" right="0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2020-06-29T06:13:12Z</cp:lastPrinted>
  <dcterms:created xsi:type="dcterms:W3CDTF">2006-12-27T01:33:55Z</dcterms:created>
  <dcterms:modified xsi:type="dcterms:W3CDTF">2020-07-06T07:20:07Z</dcterms:modified>
  <cp:category/>
  <cp:version/>
  <cp:contentType/>
  <cp:contentStatus/>
</cp:coreProperties>
</file>